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H:\1_Business Activities\a1_VEREJNÉ OBSTARÁVANIE\2019\ZŠ Komenského Snina\"/>
    </mc:Choice>
  </mc:AlternateContent>
  <xr:revisionPtr revIDLastSave="0" documentId="13_ncr:1_{F248108D-F028-4C21-92AF-52A136C09F5A}" xr6:coauthVersionLast="43" xr6:coauthVersionMax="43" xr10:uidLastSave="{00000000-0000-0000-0000-000000000000}"/>
  <bookViews>
    <workbookView xWindow="-120" yWindow="-120" windowWidth="29040" windowHeight="15840" tabRatio="742" activeTab="5" xr2:uid="{00000000-000D-0000-FFFF-FFFF00000000}"/>
  </bookViews>
  <sheets>
    <sheet name="Rekapitulácia stavby" sheetId="1" r:id="rId1"/>
    <sheet name="A - A - zosilnenie základov" sheetId="2" r:id="rId2"/>
    <sheet name="B - B - vyspravenie a opr..." sheetId="3" r:id="rId3"/>
    <sheet name="C - C - vyspravenie a opr..." sheetId="4" r:id="rId4"/>
    <sheet name="D - D - dodatočná hydroiz..." sheetId="5" r:id="rId5"/>
    <sheet name="E - E - výmena dlažieb a ..." sheetId="6" r:id="rId6"/>
  </sheets>
  <definedNames>
    <definedName name="_xlnm._FilterDatabase" localSheetId="1" hidden="1">'A - A - zosilnenie základov'!$C$125:$K$150</definedName>
    <definedName name="_xlnm._FilterDatabase" localSheetId="2" hidden="1">'B - B - vyspravenie a opr...'!$C$126:$K$150</definedName>
    <definedName name="_xlnm._FilterDatabase" localSheetId="3" hidden="1">'C - C - vyspravenie a opr...'!$C$127:$K$147</definedName>
    <definedName name="_xlnm._FilterDatabase" localSheetId="4" hidden="1">'D - D - dodatočná hydroiz...'!$C$126:$K$152</definedName>
    <definedName name="_xlnm._FilterDatabase" localSheetId="5" hidden="1">'E - E - výmena dlažieb a ...'!$C$127:$K$157</definedName>
    <definedName name="_xlnm.Print_Titles" localSheetId="1">'A - A - zosilnenie základov'!$125:$125</definedName>
    <definedName name="_xlnm.Print_Titles" localSheetId="2">'B - B - vyspravenie a opr...'!$126:$126</definedName>
    <definedName name="_xlnm.Print_Titles" localSheetId="3">'C - C - vyspravenie a opr...'!$127:$127</definedName>
    <definedName name="_xlnm.Print_Titles" localSheetId="4">'D - D - dodatočná hydroiz...'!$126:$126</definedName>
    <definedName name="_xlnm.Print_Titles" localSheetId="5">'E - E - výmena dlažieb a ...'!$127:$127</definedName>
    <definedName name="_xlnm.Print_Titles" localSheetId="0">'Rekapitulácia stavby'!$92:$92</definedName>
    <definedName name="_xlnm.Print_Area" localSheetId="1">'A - A - zosilnenie základov'!$C$4:$J$76,'A - A - zosilnenie základov'!$C$82:$J$105,'A - A - zosilnenie základov'!$C$111:$K$150</definedName>
    <definedName name="_xlnm.Print_Area" localSheetId="2">'B - B - vyspravenie a opr...'!$C$4:$J$76,'B - B - vyspravenie a opr...'!$C$82:$J$106,'B - B - vyspravenie a opr...'!$C$112:$K$150</definedName>
    <definedName name="_xlnm.Print_Area" localSheetId="3">'C - C - vyspravenie a opr...'!$C$4:$J$76,'C - C - vyspravenie a opr...'!$C$82:$J$107,'C - C - vyspravenie a opr...'!$C$113:$K$147</definedName>
    <definedName name="_xlnm.Print_Area" localSheetId="4">'D - D - dodatočná hydroiz...'!$C$4:$J$76,'D - D - dodatočná hydroiz...'!$C$82:$J$106,'D - D - dodatočná hydroiz...'!$C$112:$K$152</definedName>
    <definedName name="_xlnm.Print_Area" localSheetId="5">'E - E - výmena dlažieb a ...'!$C$4:$J$76,'E - E - výmena dlažieb a ...'!$C$82:$J$107,'E - E - výmena dlažieb a ...'!$C$113:$K$157</definedName>
    <definedName name="_xlnm.Print_Area" localSheetId="0">'Rekapitulácia stavby'!$D$4:$AO$76,'Rekapitulácia stavby'!$C$82:$AQ$101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6" l="1"/>
  <c r="J38" i="6"/>
  <c r="AY100" i="1"/>
  <c r="J37" i="6"/>
  <c r="AX100" i="1" s="1"/>
  <c r="BI157" i="6"/>
  <c r="BH157" i="6"/>
  <c r="BG157" i="6"/>
  <c r="BE157" i="6"/>
  <c r="T157" i="6"/>
  <c r="R157" i="6"/>
  <c r="P157" i="6"/>
  <c r="P154" i="6" s="1"/>
  <c r="BK157" i="6"/>
  <c r="J157" i="6"/>
  <c r="BF157" i="6"/>
  <c r="BI156" i="6"/>
  <c r="BH156" i="6"/>
  <c r="BG156" i="6"/>
  <c r="BE156" i="6"/>
  <c r="T156" i="6"/>
  <c r="T154" i="6" s="1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/>
  <c r="BI148" i="6"/>
  <c r="BH148" i="6"/>
  <c r="BG148" i="6"/>
  <c r="BE148" i="6"/>
  <c r="T148" i="6"/>
  <c r="T147" i="6" s="1"/>
  <c r="R148" i="6"/>
  <c r="P148" i="6"/>
  <c r="P147" i="6" s="1"/>
  <c r="BK148" i="6"/>
  <c r="BK147" i="6"/>
  <c r="J147" i="6"/>
  <c r="J105" i="6" s="1"/>
  <c r="J148" i="6"/>
  <c r="BF148" i="6" s="1"/>
  <c r="BI146" i="6"/>
  <c r="BH146" i="6"/>
  <c r="BG146" i="6"/>
  <c r="BE146" i="6"/>
  <c r="T146" i="6"/>
  <c r="R146" i="6"/>
  <c r="P146" i="6"/>
  <c r="BK146" i="6"/>
  <c r="BK143" i="6" s="1"/>
  <c r="J146" i="6"/>
  <c r="BF146" i="6" s="1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T143" i="6" s="1"/>
  <c r="R144" i="6"/>
  <c r="P144" i="6"/>
  <c r="P143" i="6"/>
  <c r="P142" i="6" s="1"/>
  <c r="BK144" i="6"/>
  <c r="J143" i="6"/>
  <c r="J104" i="6" s="1"/>
  <c r="J144" i="6"/>
  <c r="BF144" i="6"/>
  <c r="BI141" i="6"/>
  <c r="BH141" i="6"/>
  <c r="BG141" i="6"/>
  <c r="BE141" i="6"/>
  <c r="T141" i="6"/>
  <c r="T140" i="6"/>
  <c r="R141" i="6"/>
  <c r="R140" i="6" s="1"/>
  <c r="P141" i="6"/>
  <c r="P140" i="6"/>
  <c r="BK141" i="6"/>
  <c r="BK140" i="6" s="1"/>
  <c r="J140" i="6" s="1"/>
  <c r="J102" i="6" s="1"/>
  <c r="J141" i="6"/>
  <c r="BF141" i="6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P132" i="6" s="1"/>
  <c r="BK135" i="6"/>
  <c r="J135" i="6"/>
  <c r="BF135" i="6"/>
  <c r="BI134" i="6"/>
  <c r="BH134" i="6"/>
  <c r="BG134" i="6"/>
  <c r="BE134" i="6"/>
  <c r="T134" i="6"/>
  <c r="T132" i="6" s="1"/>
  <c r="R134" i="6"/>
  <c r="P134" i="6"/>
  <c r="BK134" i="6"/>
  <c r="J134" i="6"/>
  <c r="BF134" i="6" s="1"/>
  <c r="BI133" i="6"/>
  <c r="BH133" i="6"/>
  <c r="BG133" i="6"/>
  <c r="BE133" i="6"/>
  <c r="T133" i="6"/>
  <c r="R133" i="6"/>
  <c r="R132" i="6" s="1"/>
  <c r="P133" i="6"/>
  <c r="BK133" i="6"/>
  <c r="J133" i="6"/>
  <c r="BF133" i="6" s="1"/>
  <c r="BI131" i="6"/>
  <c r="BH131" i="6"/>
  <c r="BG131" i="6"/>
  <c r="BE131" i="6"/>
  <c r="F35" i="6" s="1"/>
  <c r="AZ100" i="1" s="1"/>
  <c r="T131" i="6"/>
  <c r="T130" i="6" s="1"/>
  <c r="R131" i="6"/>
  <c r="R130" i="6" s="1"/>
  <c r="R129" i="6" s="1"/>
  <c r="P131" i="6"/>
  <c r="P130" i="6" s="1"/>
  <c r="BK131" i="6"/>
  <c r="BK130" i="6"/>
  <c r="J130" i="6"/>
  <c r="J100" i="6" s="1"/>
  <c r="J131" i="6"/>
  <c r="BF131" i="6" s="1"/>
  <c r="J124" i="6"/>
  <c r="F124" i="6"/>
  <c r="F122" i="6"/>
  <c r="E120" i="6"/>
  <c r="J93" i="6"/>
  <c r="F93" i="6"/>
  <c r="F91" i="6"/>
  <c r="E89" i="6"/>
  <c r="J26" i="6"/>
  <c r="E26" i="6"/>
  <c r="J125" i="6"/>
  <c r="J94" i="6"/>
  <c r="J25" i="6"/>
  <c r="J20" i="6"/>
  <c r="E20" i="6"/>
  <c r="F125" i="6"/>
  <c r="F94" i="6"/>
  <c r="J19" i="6"/>
  <c r="J14" i="6"/>
  <c r="J122" i="6"/>
  <c r="J91" i="6"/>
  <c r="E7" i="6"/>
  <c r="E116" i="6"/>
  <c r="E85" i="6"/>
  <c r="J39" i="5"/>
  <c r="J38" i="5"/>
  <c r="AY99" i="1"/>
  <c r="J37" i="5"/>
  <c r="AX99" i="1" s="1"/>
  <c r="BI152" i="5"/>
  <c r="BH152" i="5"/>
  <c r="BG152" i="5"/>
  <c r="BE152" i="5"/>
  <c r="T152" i="5"/>
  <c r="T151" i="5"/>
  <c r="T150" i="5"/>
  <c r="R152" i="5"/>
  <c r="R151" i="5" s="1"/>
  <c r="R150" i="5" s="1"/>
  <c r="P152" i="5"/>
  <c r="P151" i="5"/>
  <c r="P150" i="5" s="1"/>
  <c r="BK152" i="5"/>
  <c r="BK151" i="5"/>
  <c r="BK150" i="5" s="1"/>
  <c r="J150" i="5" s="1"/>
  <c r="J104" i="5" s="1"/>
  <c r="J152" i="5"/>
  <c r="BF152" i="5"/>
  <c r="BI149" i="5"/>
  <c r="BH149" i="5"/>
  <c r="BG149" i="5"/>
  <c r="BE149" i="5"/>
  <c r="T149" i="5"/>
  <c r="T148" i="5" s="1"/>
  <c r="R149" i="5"/>
  <c r="R148" i="5"/>
  <c r="P149" i="5"/>
  <c r="P148" i="5" s="1"/>
  <c r="BK149" i="5"/>
  <c r="BK148" i="5"/>
  <c r="J148" i="5"/>
  <c r="J103" i="5" s="1"/>
  <c r="J149" i="5"/>
  <c r="BF149" i="5" s="1"/>
  <c r="BI147" i="5"/>
  <c r="BH147" i="5"/>
  <c r="BG147" i="5"/>
  <c r="BE147" i="5"/>
  <c r="T147" i="5"/>
  <c r="R147" i="5"/>
  <c r="P147" i="5"/>
  <c r="BK147" i="5"/>
  <c r="J147" i="5"/>
  <c r="BF147" i="5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R145" i="5"/>
  <c r="P145" i="5"/>
  <c r="BK145" i="5"/>
  <c r="J145" i="5"/>
  <c r="BF145" i="5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R140" i="5" s="1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BK140" i="5" s="1"/>
  <c r="J140" i="5" s="1"/>
  <c r="J102" i="5" s="1"/>
  <c r="J142" i="5"/>
  <c r="BF142" i="5"/>
  <c r="BI141" i="5"/>
  <c r="BH141" i="5"/>
  <c r="BG141" i="5"/>
  <c r="BE141" i="5"/>
  <c r="T141" i="5"/>
  <c r="T140" i="5"/>
  <c r="R141" i="5"/>
  <c r="P141" i="5"/>
  <c r="P140" i="5"/>
  <c r="BK141" i="5"/>
  <c r="J141" i="5"/>
  <c r="BF141" i="5" s="1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R134" i="5" s="1"/>
  <c r="P137" i="5"/>
  <c r="BK137" i="5"/>
  <c r="J137" i="5"/>
  <c r="BF137" i="5"/>
  <c r="BI136" i="5"/>
  <c r="BH136" i="5"/>
  <c r="BG136" i="5"/>
  <c r="BE136" i="5"/>
  <c r="T136" i="5"/>
  <c r="R136" i="5"/>
  <c r="P136" i="5"/>
  <c r="BK136" i="5"/>
  <c r="BK134" i="5" s="1"/>
  <c r="J134" i="5" s="1"/>
  <c r="J101" i="5" s="1"/>
  <c r="J136" i="5"/>
  <c r="BF136" i="5"/>
  <c r="BI135" i="5"/>
  <c r="BH135" i="5"/>
  <c r="BG135" i="5"/>
  <c r="BE135" i="5"/>
  <c r="T135" i="5"/>
  <c r="T134" i="5"/>
  <c r="R135" i="5"/>
  <c r="P135" i="5"/>
  <c r="P134" i="5"/>
  <c r="BK135" i="5"/>
  <c r="J135" i="5"/>
  <c r="BF135" i="5" s="1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J35" i="5" s="1"/>
  <c r="AV99" i="1" s="1"/>
  <c r="T132" i="5"/>
  <c r="R132" i="5"/>
  <c r="P132" i="5"/>
  <c r="BK132" i="5"/>
  <c r="J132" i="5"/>
  <c r="BF132" i="5"/>
  <c r="BI131" i="5"/>
  <c r="F39" i="5" s="1"/>
  <c r="BD99" i="1" s="1"/>
  <c r="BH131" i="5"/>
  <c r="BG131" i="5"/>
  <c r="BE131" i="5"/>
  <c r="T131" i="5"/>
  <c r="R131" i="5"/>
  <c r="P131" i="5"/>
  <c r="BK131" i="5"/>
  <c r="J131" i="5"/>
  <c r="BF131" i="5"/>
  <c r="J36" i="5" s="1"/>
  <c r="AW99" i="1" s="1"/>
  <c r="BI130" i="5"/>
  <c r="BH130" i="5"/>
  <c r="BG130" i="5"/>
  <c r="F37" i="5" s="1"/>
  <c r="BB99" i="1" s="1"/>
  <c r="BE130" i="5"/>
  <c r="T130" i="5"/>
  <c r="T129" i="5" s="1"/>
  <c r="T128" i="5" s="1"/>
  <c r="T127" i="5" s="1"/>
  <c r="R130" i="5"/>
  <c r="R129" i="5"/>
  <c r="R128" i="5" s="1"/>
  <c r="R127" i="5" s="1"/>
  <c r="P130" i="5"/>
  <c r="P129" i="5" s="1"/>
  <c r="P128" i="5" s="1"/>
  <c r="P127" i="5" s="1"/>
  <c r="AU99" i="1" s="1"/>
  <c r="BK130" i="5"/>
  <c r="BK129" i="5" s="1"/>
  <c r="J129" i="5" s="1"/>
  <c r="J100" i="5" s="1"/>
  <c r="J130" i="5"/>
  <c r="BF130" i="5"/>
  <c r="J123" i="5"/>
  <c r="F123" i="5"/>
  <c r="F121" i="5"/>
  <c r="E119" i="5"/>
  <c r="J93" i="5"/>
  <c r="F93" i="5"/>
  <c r="F91" i="5"/>
  <c r="E89" i="5"/>
  <c r="J26" i="5"/>
  <c r="E26" i="5"/>
  <c r="J124" i="5" s="1"/>
  <c r="J25" i="5"/>
  <c r="J20" i="5"/>
  <c r="E20" i="5"/>
  <c r="F124" i="5"/>
  <c r="F94" i="5"/>
  <c r="J19" i="5"/>
  <c r="J14" i="5"/>
  <c r="J121" i="5"/>
  <c r="J91" i="5"/>
  <c r="E7" i="5"/>
  <c r="E115" i="5" s="1"/>
  <c r="E85" i="5"/>
  <c r="J39" i="4"/>
  <c r="J38" i="4"/>
  <c r="AY98" i="1" s="1"/>
  <c r="J37" i="4"/>
  <c r="AX98" i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T144" i="4" s="1"/>
  <c r="T141" i="4" s="1"/>
  <c r="R145" i="4"/>
  <c r="R144" i="4" s="1"/>
  <c r="P145" i="4"/>
  <c r="BK145" i="4"/>
  <c r="BK144" i="4" s="1"/>
  <c r="J145" i="4"/>
  <c r="BF145" i="4"/>
  <c r="BI143" i="4"/>
  <c r="BH143" i="4"/>
  <c r="BG143" i="4"/>
  <c r="BE143" i="4"/>
  <c r="T143" i="4"/>
  <c r="T142" i="4" s="1"/>
  <c r="R143" i="4"/>
  <c r="R142" i="4" s="1"/>
  <c r="R141" i="4" s="1"/>
  <c r="P143" i="4"/>
  <c r="P142" i="4"/>
  <c r="BK143" i="4"/>
  <c r="BK142" i="4"/>
  <c r="J142" i="4"/>
  <c r="J143" i="4"/>
  <c r="BF143" i="4" s="1"/>
  <c r="J105" i="4"/>
  <c r="BI140" i="4"/>
  <c r="BH140" i="4"/>
  <c r="BG140" i="4"/>
  <c r="BE140" i="4"/>
  <c r="T140" i="4"/>
  <c r="T139" i="4" s="1"/>
  <c r="R140" i="4"/>
  <c r="R139" i="4" s="1"/>
  <c r="P140" i="4"/>
  <c r="P139" i="4"/>
  <c r="BK140" i="4"/>
  <c r="BK139" i="4" s="1"/>
  <c r="J139" i="4" s="1"/>
  <c r="J103" i="4" s="1"/>
  <c r="J140" i="4"/>
  <c r="BF140" i="4"/>
  <c r="BI138" i="4"/>
  <c r="BH138" i="4"/>
  <c r="BG138" i="4"/>
  <c r="BE138" i="4"/>
  <c r="T138" i="4"/>
  <c r="T137" i="4" s="1"/>
  <c r="R138" i="4"/>
  <c r="R137" i="4" s="1"/>
  <c r="P138" i="4"/>
  <c r="P137" i="4" s="1"/>
  <c r="BK138" i="4"/>
  <c r="BK137" i="4" s="1"/>
  <c r="J137" i="4"/>
  <c r="J102" i="4" s="1"/>
  <c r="J138" i="4"/>
  <c r="BF138" i="4" s="1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F35" i="4" s="1"/>
  <c r="AZ98" i="1" s="1"/>
  <c r="T135" i="4"/>
  <c r="R135" i="4"/>
  <c r="P135" i="4"/>
  <c r="BK135" i="4"/>
  <c r="J135" i="4"/>
  <c r="BF135" i="4" s="1"/>
  <c r="BI134" i="4"/>
  <c r="BH134" i="4"/>
  <c r="BG134" i="4"/>
  <c r="BE134" i="4"/>
  <c r="T134" i="4"/>
  <c r="T133" i="4" s="1"/>
  <c r="R134" i="4"/>
  <c r="R133" i="4" s="1"/>
  <c r="P134" i="4"/>
  <c r="P133" i="4" s="1"/>
  <c r="BK134" i="4"/>
  <c r="J134" i="4"/>
  <c r="BF134" i="4" s="1"/>
  <c r="J36" i="4" s="1"/>
  <c r="AW98" i="1" s="1"/>
  <c r="BI132" i="4"/>
  <c r="BH132" i="4"/>
  <c r="BG132" i="4"/>
  <c r="BE132" i="4"/>
  <c r="T132" i="4"/>
  <c r="R132" i="4"/>
  <c r="P132" i="4"/>
  <c r="BK132" i="4"/>
  <c r="J132" i="4"/>
  <c r="BF132" i="4"/>
  <c r="BI131" i="4"/>
  <c r="F39" i="4" s="1"/>
  <c r="BD98" i="1" s="1"/>
  <c r="BH131" i="4"/>
  <c r="F38" i="4"/>
  <c r="BC98" i="1" s="1"/>
  <c r="BG131" i="4"/>
  <c r="F37" i="4" s="1"/>
  <c r="BB98" i="1" s="1"/>
  <c r="BE131" i="4"/>
  <c r="J35" i="4"/>
  <c r="AV98" i="1" s="1"/>
  <c r="T131" i="4"/>
  <c r="T130" i="4"/>
  <c r="T129" i="4" s="1"/>
  <c r="T128" i="4" s="1"/>
  <c r="R131" i="4"/>
  <c r="R130" i="4"/>
  <c r="R129" i="4"/>
  <c r="P131" i="4"/>
  <c r="P130" i="4" s="1"/>
  <c r="P129" i="4" s="1"/>
  <c r="BK131" i="4"/>
  <c r="BK130" i="4" s="1"/>
  <c r="J131" i="4"/>
  <c r="BF131" i="4"/>
  <c r="J124" i="4"/>
  <c r="F124" i="4"/>
  <c r="F122" i="4"/>
  <c r="E120" i="4"/>
  <c r="J93" i="4"/>
  <c r="F93" i="4"/>
  <c r="F91" i="4"/>
  <c r="E89" i="4"/>
  <c r="J26" i="4"/>
  <c r="E26" i="4"/>
  <c r="J94" i="4" s="1"/>
  <c r="J25" i="4"/>
  <c r="J20" i="4"/>
  <c r="E20" i="4"/>
  <c r="F125" i="4" s="1"/>
  <c r="J19" i="4"/>
  <c r="J14" i="4"/>
  <c r="J122" i="4" s="1"/>
  <c r="E7" i="4"/>
  <c r="E85" i="4" s="1"/>
  <c r="E116" i="4"/>
  <c r="J39" i="3"/>
  <c r="J38" i="3"/>
  <c r="AY97" i="1" s="1"/>
  <c r="J37" i="3"/>
  <c r="AX97" i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T147" i="3" s="1"/>
  <c r="T146" i="3" s="1"/>
  <c r="R148" i="3"/>
  <c r="R147" i="3"/>
  <c r="R146" i="3" s="1"/>
  <c r="P148" i="3"/>
  <c r="P147" i="3"/>
  <c r="P146" i="3"/>
  <c r="BK148" i="3"/>
  <c r="J148" i="3"/>
  <c r="BF148" i="3"/>
  <c r="BI145" i="3"/>
  <c r="BH145" i="3"/>
  <c r="BG145" i="3"/>
  <c r="BE145" i="3"/>
  <c r="T145" i="3"/>
  <c r="T144" i="3"/>
  <c r="R145" i="3"/>
  <c r="R144" i="3" s="1"/>
  <c r="P145" i="3"/>
  <c r="P144" i="3"/>
  <c r="BK145" i="3"/>
  <c r="BK144" i="3" s="1"/>
  <c r="J144" i="3" s="1"/>
  <c r="J103" i="3" s="1"/>
  <c r="J145" i="3"/>
  <c r="BF145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P136" i="3" s="1"/>
  <c r="BK139" i="3"/>
  <c r="J139" i="3"/>
  <c r="BF139" i="3"/>
  <c r="BI138" i="3"/>
  <c r="BH138" i="3"/>
  <c r="BG138" i="3"/>
  <c r="BE138" i="3"/>
  <c r="T138" i="3"/>
  <c r="T136" i="3" s="1"/>
  <c r="R138" i="3"/>
  <c r="P138" i="3"/>
  <c r="BK138" i="3"/>
  <c r="J138" i="3"/>
  <c r="BF138" i="3" s="1"/>
  <c r="BI137" i="3"/>
  <c r="BH137" i="3"/>
  <c r="BG137" i="3"/>
  <c r="BE137" i="3"/>
  <c r="T137" i="3"/>
  <c r="R137" i="3"/>
  <c r="R136" i="3" s="1"/>
  <c r="P137" i="3"/>
  <c r="BK137" i="3"/>
  <c r="BK136" i="3" s="1"/>
  <c r="J136" i="3" s="1"/>
  <c r="J102" i="3" s="1"/>
  <c r="J137" i="3"/>
  <c r="BF137" i="3"/>
  <c r="BI135" i="3"/>
  <c r="BH135" i="3"/>
  <c r="BG135" i="3"/>
  <c r="BE135" i="3"/>
  <c r="T135" i="3"/>
  <c r="R135" i="3"/>
  <c r="P135" i="3"/>
  <c r="P132" i="3" s="1"/>
  <c r="BK135" i="3"/>
  <c r="J135" i="3"/>
  <c r="BF135" i="3"/>
  <c r="BI134" i="3"/>
  <c r="BH134" i="3"/>
  <c r="BG134" i="3"/>
  <c r="BE134" i="3"/>
  <c r="T134" i="3"/>
  <c r="T132" i="3" s="1"/>
  <c r="T128" i="3" s="1"/>
  <c r="R134" i="3"/>
  <c r="P134" i="3"/>
  <c r="BK134" i="3"/>
  <c r="J134" i="3"/>
  <c r="BF134" i="3" s="1"/>
  <c r="BI133" i="3"/>
  <c r="BH133" i="3"/>
  <c r="BG133" i="3"/>
  <c r="BE133" i="3"/>
  <c r="T133" i="3"/>
  <c r="R133" i="3"/>
  <c r="R132" i="3" s="1"/>
  <c r="P133" i="3"/>
  <c r="BK133" i="3"/>
  <c r="BK132" i="3" s="1"/>
  <c r="J132" i="3" s="1"/>
  <c r="J101" i="3" s="1"/>
  <c r="J133" i="3"/>
  <c r="BF133" i="3"/>
  <c r="BI131" i="3"/>
  <c r="BH131" i="3"/>
  <c r="BG131" i="3"/>
  <c r="F37" i="3" s="1"/>
  <c r="BB97" i="1" s="1"/>
  <c r="BE131" i="3"/>
  <c r="T131" i="3"/>
  <c r="R131" i="3"/>
  <c r="P131" i="3"/>
  <c r="P129" i="3" s="1"/>
  <c r="P128" i="3" s="1"/>
  <c r="P127" i="3" s="1"/>
  <c r="AU97" i="1" s="1"/>
  <c r="BK131" i="3"/>
  <c r="J131" i="3"/>
  <c r="BF131" i="3"/>
  <c r="BI130" i="3"/>
  <c r="F39" i="3" s="1"/>
  <c r="BD97" i="1" s="1"/>
  <c r="BH130" i="3"/>
  <c r="F38" i="3"/>
  <c r="BC97" i="1" s="1"/>
  <c r="BG130" i="3"/>
  <c r="BE130" i="3"/>
  <c r="J35" i="3" s="1"/>
  <c r="AV97" i="1" s="1"/>
  <c r="F35" i="3"/>
  <c r="AZ97" i="1" s="1"/>
  <c r="T130" i="3"/>
  <c r="T129" i="3"/>
  <c r="R130" i="3"/>
  <c r="R129" i="3"/>
  <c r="P130" i="3"/>
  <c r="BK130" i="3"/>
  <c r="BK129" i="3"/>
  <c r="BK128" i="3" s="1"/>
  <c r="J130" i="3"/>
  <c r="BF130" i="3" s="1"/>
  <c r="J123" i="3"/>
  <c r="F123" i="3"/>
  <c r="F121" i="3"/>
  <c r="E119" i="3"/>
  <c r="J93" i="3"/>
  <c r="F93" i="3"/>
  <c r="F91" i="3"/>
  <c r="E89" i="3"/>
  <c r="J26" i="3"/>
  <c r="E26" i="3"/>
  <c r="J94" i="3" s="1"/>
  <c r="J124" i="3"/>
  <c r="J25" i="3"/>
  <c r="J20" i="3"/>
  <c r="E20" i="3"/>
  <c r="F94" i="3" s="1"/>
  <c r="J19" i="3"/>
  <c r="J14" i="3"/>
  <c r="J91" i="3" s="1"/>
  <c r="E7" i="3"/>
  <c r="E85" i="3" s="1"/>
  <c r="E115" i="3"/>
  <c r="J39" i="2"/>
  <c r="J38" i="2"/>
  <c r="AY96" i="1"/>
  <c r="J37" i="2"/>
  <c r="AX96" i="1"/>
  <c r="BI150" i="2"/>
  <c r="BH150" i="2"/>
  <c r="BG150" i="2"/>
  <c r="BE150" i="2"/>
  <c r="T150" i="2"/>
  <c r="T149" i="2"/>
  <c r="R150" i="2"/>
  <c r="R149" i="2"/>
  <c r="P150" i="2"/>
  <c r="P149" i="2"/>
  <c r="BK150" i="2"/>
  <c r="BK149" i="2"/>
  <c r="J149" i="2"/>
  <c r="J104" i="2" s="1"/>
  <c r="J150" i="2"/>
  <c r="BF150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R143" i="2" s="1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BK143" i="2" s="1"/>
  <c r="J143" i="2" s="1"/>
  <c r="J103" i="2" s="1"/>
  <c r="J145" i="2"/>
  <c r="BF145" i="2"/>
  <c r="BI144" i="2"/>
  <c r="BH144" i="2"/>
  <c r="BG144" i="2"/>
  <c r="BE144" i="2"/>
  <c r="T144" i="2"/>
  <c r="T143" i="2"/>
  <c r="R144" i="2"/>
  <c r="P144" i="2"/>
  <c r="P143" i="2"/>
  <c r="BK144" i="2"/>
  <c r="J144" i="2"/>
  <c r="BF144" i="2" s="1"/>
  <c r="BI142" i="2"/>
  <c r="BH142" i="2"/>
  <c r="BG142" i="2"/>
  <c r="BE142" i="2"/>
  <c r="T142" i="2"/>
  <c r="T141" i="2"/>
  <c r="R142" i="2"/>
  <c r="R141" i="2"/>
  <c r="P142" i="2"/>
  <c r="P141" i="2"/>
  <c r="BK142" i="2"/>
  <c r="BK141" i="2" s="1"/>
  <c r="J141" i="2" s="1"/>
  <c r="J102" i="2" s="1"/>
  <c r="J142" i="2"/>
  <c r="BF142" i="2" s="1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P136" i="2" s="1"/>
  <c r="BK139" i="2"/>
  <c r="BK136" i="2" s="1"/>
  <c r="J136" i="2" s="1"/>
  <c r="J101" i="2" s="1"/>
  <c r="J139" i="2"/>
  <c r="BF139" i="2"/>
  <c r="BI138" i="2"/>
  <c r="BH138" i="2"/>
  <c r="BG138" i="2"/>
  <c r="BE138" i="2"/>
  <c r="T138" i="2"/>
  <c r="T136" i="2" s="1"/>
  <c r="R138" i="2"/>
  <c r="R136" i="2" s="1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R128" i="2" s="1"/>
  <c r="P130" i="2"/>
  <c r="BK130" i="2"/>
  <c r="J130" i="2"/>
  <c r="BF130" i="2"/>
  <c r="J36" i="2" s="1"/>
  <c r="AW96" i="1" s="1"/>
  <c r="BI129" i="2"/>
  <c r="F39" i="2"/>
  <c r="BD96" i="1" s="1"/>
  <c r="BH129" i="2"/>
  <c r="BG129" i="2"/>
  <c r="F37" i="2"/>
  <c r="BB96" i="1" s="1"/>
  <c r="BE129" i="2"/>
  <c r="T129" i="2"/>
  <c r="T128" i="2"/>
  <c r="T127" i="2" s="1"/>
  <c r="T126" i="2" s="1"/>
  <c r="R129" i="2"/>
  <c r="P129" i="2"/>
  <c r="P128" i="2"/>
  <c r="P127" i="2" s="1"/>
  <c r="P126" i="2" s="1"/>
  <c r="AU96" i="1" s="1"/>
  <c r="BK129" i="2"/>
  <c r="J129" i="2"/>
  <c r="BF129" i="2"/>
  <c r="J122" i="2"/>
  <c r="F122" i="2"/>
  <c r="F120" i="2"/>
  <c r="E118" i="2"/>
  <c r="J93" i="2"/>
  <c r="F93" i="2"/>
  <c r="F91" i="2"/>
  <c r="E89" i="2"/>
  <c r="J26" i="2"/>
  <c r="E26" i="2"/>
  <c r="J25" i="2"/>
  <c r="J20" i="2"/>
  <c r="E20" i="2"/>
  <c r="F123" i="2"/>
  <c r="F94" i="2"/>
  <c r="J19" i="2"/>
  <c r="J14" i="2"/>
  <c r="J120" i="2"/>
  <c r="J91" i="2"/>
  <c r="E7" i="2"/>
  <c r="AS95" i="1"/>
  <c r="AS94" i="1"/>
  <c r="AT99" i="1"/>
  <c r="AT98" i="1"/>
  <c r="L90" i="1"/>
  <c r="AM90" i="1"/>
  <c r="AM89" i="1"/>
  <c r="L89" i="1"/>
  <c r="AM87" i="1"/>
  <c r="L87" i="1"/>
  <c r="L85" i="1"/>
  <c r="L84" i="1"/>
  <c r="T127" i="3" l="1"/>
  <c r="BK147" i="3"/>
  <c r="J147" i="3" s="1"/>
  <c r="J105" i="3" s="1"/>
  <c r="R143" i="6"/>
  <c r="F39" i="6"/>
  <c r="BD100" i="1" s="1"/>
  <c r="BD95" i="1" s="1"/>
  <c r="BD94" i="1" s="1"/>
  <c r="W33" i="1" s="1"/>
  <c r="R147" i="6"/>
  <c r="R154" i="6"/>
  <c r="R127" i="2"/>
  <c r="R126" i="2" s="1"/>
  <c r="F38" i="2"/>
  <c r="BC96" i="1" s="1"/>
  <c r="BK146" i="3"/>
  <c r="J146" i="3" s="1"/>
  <c r="J104" i="3" s="1"/>
  <c r="J144" i="4"/>
  <c r="J106" i="4" s="1"/>
  <c r="BK141" i="4"/>
  <c r="J141" i="4" s="1"/>
  <c r="J104" i="4" s="1"/>
  <c r="J94" i="2"/>
  <c r="J123" i="2"/>
  <c r="F36" i="2"/>
  <c r="BA96" i="1" s="1"/>
  <c r="BK128" i="2"/>
  <c r="J35" i="2"/>
  <c r="AV96" i="1" s="1"/>
  <c r="AT96" i="1" s="1"/>
  <c r="J130" i="4"/>
  <c r="J100" i="4" s="1"/>
  <c r="J36" i="6"/>
  <c r="AW100" i="1" s="1"/>
  <c r="F36" i="6"/>
  <c r="BA100" i="1" s="1"/>
  <c r="J36" i="3"/>
  <c r="AW97" i="1" s="1"/>
  <c r="AT97" i="1" s="1"/>
  <c r="F36" i="3"/>
  <c r="BA97" i="1" s="1"/>
  <c r="R128" i="3"/>
  <c r="R127" i="3" s="1"/>
  <c r="E85" i="2"/>
  <c r="E114" i="2"/>
  <c r="J128" i="3"/>
  <c r="J99" i="3" s="1"/>
  <c r="F35" i="2"/>
  <c r="AZ96" i="1" s="1"/>
  <c r="J121" i="3"/>
  <c r="F124" i="3"/>
  <c r="J129" i="3"/>
  <c r="J100" i="3" s="1"/>
  <c r="J91" i="4"/>
  <c r="J94" i="5"/>
  <c r="BK128" i="5"/>
  <c r="J35" i="6"/>
  <c r="AV100" i="1" s="1"/>
  <c r="AT100" i="1" s="1"/>
  <c r="T142" i="6"/>
  <c r="R128" i="4"/>
  <c r="P144" i="4"/>
  <c r="P141" i="4" s="1"/>
  <c r="P128" i="4" s="1"/>
  <c r="AU98" i="1" s="1"/>
  <c r="F38" i="5"/>
  <c r="BC99" i="1" s="1"/>
  <c r="P129" i="6"/>
  <c r="P128" i="6" s="1"/>
  <c r="AU100" i="1" s="1"/>
  <c r="T129" i="6"/>
  <c r="F37" i="6"/>
  <c r="BB100" i="1" s="1"/>
  <c r="BB95" i="1" s="1"/>
  <c r="BK132" i="6"/>
  <c r="F38" i="6"/>
  <c r="BC100" i="1" s="1"/>
  <c r="F94" i="4"/>
  <c r="J125" i="4"/>
  <c r="F36" i="4"/>
  <c r="BA98" i="1" s="1"/>
  <c r="BK133" i="4"/>
  <c r="J133" i="4" s="1"/>
  <c r="J101" i="4" s="1"/>
  <c r="F36" i="5"/>
  <c r="BA99" i="1" s="1"/>
  <c r="F35" i="5"/>
  <c r="AZ99" i="1" s="1"/>
  <c r="J151" i="5"/>
  <c r="J105" i="5" s="1"/>
  <c r="BK154" i="6"/>
  <c r="BK127" i="3" l="1"/>
  <c r="J127" i="3" s="1"/>
  <c r="J98" i="3" s="1"/>
  <c r="T128" i="6"/>
  <c r="R142" i="6"/>
  <c r="R128" i="6" s="1"/>
  <c r="AU95" i="1"/>
  <c r="AU94" i="1" s="1"/>
  <c r="AX95" i="1"/>
  <c r="BB94" i="1"/>
  <c r="BK127" i="5"/>
  <c r="J127" i="5" s="1"/>
  <c r="J128" i="5"/>
  <c r="J99" i="5" s="1"/>
  <c r="J154" i="6"/>
  <c r="J106" i="6" s="1"/>
  <c r="BK142" i="6"/>
  <c r="J142" i="6" s="1"/>
  <c r="J103" i="6" s="1"/>
  <c r="AZ95" i="1"/>
  <c r="J128" i="2"/>
  <c r="J100" i="2" s="1"/>
  <c r="BK127" i="2"/>
  <c r="BC95" i="1"/>
  <c r="J132" i="6"/>
  <c r="J101" i="6" s="1"/>
  <c r="BK129" i="6"/>
  <c r="BK129" i="4"/>
  <c r="BA95" i="1"/>
  <c r="J32" i="3" l="1"/>
  <c r="AG97" i="1" s="1"/>
  <c r="AN97" i="1" s="1"/>
  <c r="J129" i="6"/>
  <c r="J99" i="6" s="1"/>
  <c r="BK128" i="6"/>
  <c r="J128" i="6" s="1"/>
  <c r="J129" i="4"/>
  <c r="J99" i="4" s="1"/>
  <c r="BK128" i="4"/>
  <c r="J128" i="4" s="1"/>
  <c r="AZ94" i="1"/>
  <c r="AV95" i="1"/>
  <c r="J98" i="5"/>
  <c r="J32" i="5"/>
  <c r="AW95" i="1"/>
  <c r="BA94" i="1"/>
  <c r="J41" i="3"/>
  <c r="AY95" i="1"/>
  <c r="BC94" i="1"/>
  <c r="W31" i="1"/>
  <c r="AX94" i="1"/>
  <c r="BK126" i="2"/>
  <c r="J126" i="2" s="1"/>
  <c r="J127" i="2"/>
  <c r="J99" i="2" s="1"/>
  <c r="AG99" i="1" l="1"/>
  <c r="AN99" i="1" s="1"/>
  <c r="J41" i="5"/>
  <c r="J98" i="4"/>
  <c r="J32" i="4"/>
  <c r="W32" i="1"/>
  <c r="AY94" i="1"/>
  <c r="W30" i="1"/>
  <c r="AW94" i="1"/>
  <c r="AK30" i="1" s="1"/>
  <c r="AT95" i="1"/>
  <c r="J32" i="6"/>
  <c r="J98" i="6"/>
  <c r="J98" i="2"/>
  <c r="J32" i="2"/>
  <c r="W29" i="1"/>
  <c r="AV94" i="1"/>
  <c r="J41" i="4" l="1"/>
  <c r="AG98" i="1"/>
  <c r="AN98" i="1" s="1"/>
  <c r="AK29" i="1"/>
  <c r="AT94" i="1"/>
  <c r="AG100" i="1"/>
  <c r="AN100" i="1" s="1"/>
  <c r="J41" i="6"/>
  <c r="J41" i="2"/>
  <c r="AG96" i="1"/>
  <c r="AN96" i="1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<sst xmlns="http://schemas.openxmlformats.org/spreadsheetml/2006/main" count="2281" uniqueCount="399">
  <si>
    <t>Export Komplet</t>
  </si>
  <si>
    <t/>
  </si>
  <si>
    <t>2.0</t>
  </si>
  <si>
    <t>False</t>
  </si>
  <si>
    <t>{ddd85a02-b3fe-40c0-bc21-856d66b576de}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</si>
  <si>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</si>
  <si>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</si>
  <si>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</si>
  <si>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</si>
  <si>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</si>
  <si>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</si>
  <si>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</si>
  <si>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</si>
  <si>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201809003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</si>
  <si>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</si>
  <si>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</si>
  <si>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STATICKÉ ZABEZPEČENIE ZÁZEMIA TELOCVIČNE A STAVEBNÉ ÚPRAVY STIEN</t>
  </si>
  <si>
    <t>JKSO:</t>
  </si>
  <si>
    <t>KS:</t>
  </si>
  <si>
    <t>Miesto:</t>
  </si>
  <si>
    <t>k.u. SNINA parc. Č. 1121/329</t>
  </si>
  <si>
    <t>Dátum:</t>
  </si>
  <si>
    <t>3. 9. 2018</t>
  </si>
  <si>
    <t>Objednávateľ:</t>
  </si>
  <si>
    <t>IČO:</t>
  </si>
  <si>
    <t>ZŠ KOMENSKÉHO, ul. Komenského 2666/16, 069 01 Snin</t>
  </si>
  <si>
    <t>IČ DPH:</t>
  </si>
  <si>
    <t>Zhotoviteľ:</t>
  </si>
  <si>
    <t>Vyplň údaj</t>
  </si>
  <si>
    <t>Projektant:</t>
  </si>
  <si>
    <t>ING. RÓBERT ŠMAJDA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</si>
  <si>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</si>
  <si>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</si>
  <si>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</si>
  <si>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</si>
  <si>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</si>
  <si>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</si>
  <si>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</si>
  <si>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</si>
  <si>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</si>
  <si>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</si>
  <si>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</si>
  <si>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</si>
  <si>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</si>
  <si>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</si>
  <si>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</si>
  <si>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</si>
  <si>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</si>
  <si>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</si>
  <si>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</si>
  <si>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</si>
  <si>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</si>
  <si>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</si>
  <si>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</si>
  <si>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</si>
  <si>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</si>
  <si>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</si>
  <si>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</si>
  <si>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</si>
  <si>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</si>
  <si>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</si>
  <si>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</si>
  <si>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</si>
  <si>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</si>
  <si>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</si>
  <si>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</si>
  <si>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</si>
  <si>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</si>
  <si>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</si>
  <si>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</si>
  <si>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</si>
  <si>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</si>
  <si>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</si>
  <si>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</si>
  <si>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</si>
  <si>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</si>
  <si>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</si>
  <si>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</si>
  <si>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</si>
  <si>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</si>
  <si>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ZÁZEMIE TELOCVIČNE</t>
  </si>
  <si>
    <t>STA</t>
  </si>
  <si>
    <t>1</t>
  </si>
  <si>
    <t>{6729925d-23f0-4e64-982e-85ea193bf792}</t>
  </si>
  <si>
    <t>/</t>
  </si>
  <si>
    <t>A</t>
  </si>
  <si>
    <t>A - zosilnenie základov</t>
  </si>
  <si>
    <t>Časť</t>
  </si>
  <si>
    <t>2</t>
  </si>
  <si>
    <t>{ed3cdf73-09db-4746-851e-03728509d34c}</t>
  </si>
  <si>
    <t>B</t>
  </si>
  <si>
    <t xml:space="preserve">B - vyspravenie a oprava škár v exteriéri </t>
  </si>
  <si>
    <t>{93a89281-ffe7-4daa-8356-d1c68bcae692}</t>
  </si>
  <si>
    <t>C</t>
  </si>
  <si>
    <t xml:space="preserve">C - vyspravenie a oprava škár  interiéri </t>
  </si>
  <si>
    <t>{0831b388-c6db-42a9-888a-77109a8092ec}</t>
  </si>
  <si>
    <t>D - dodatočná hydroizolácia</t>
  </si>
  <si>
    <t>{d3155c69-0ebf-4d97-875d-e8c3babc86b7}</t>
  </si>
  <si>
    <t>E</t>
  </si>
  <si>
    <t>E - výmena dlažieb a keramických obkladov</t>
  </si>
  <si>
    <t>{6a28b716-18ac-491d-8cde-44021dab2c08}</t>
  </si>
  <si>
    <t>KRYCÍ LIST ROZPOČTU</t>
  </si>
  <si>
    <t>Objekt:</t>
  </si>
  <si>
    <t>01 - SO 01 ZÁZEMIE TELOCVIČNE</t>
  </si>
  <si>
    <t>Časť:</t>
  </si>
  <si>
    <t>A - A - zosilnenie základov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</si>
  <si>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</si>
  <si>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</si>
  <si>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</si>
  <si>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</si>
  <si>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</si>
  <si>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</si>
  <si>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</si>
  <si>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</si>
  <si>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</si>
  <si>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</si>
  <si>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</si>
  <si>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</si>
  <si>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</si>
  <si>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</si>
  <si>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</si>
  <si>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</si>
  <si>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</si>
  <si>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</si>
  <si>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</si>
  <si>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</si>
  <si>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</si>
  <si>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</si>
  <si>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</si>
  <si>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</si>
  <si>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</si>
  <si>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</si>
  <si>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</si>
  <si>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</si>
  <si>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113107111</t>
  </si>
  <si>
    <t>Odstránenie krytu v ploche do 200 m2 z kameniva ťaženého, hr. do 100 mm,  -0,16000t</t>
  </si>
  <si>
    <t>m2</t>
  </si>
  <si>
    <t>CS CENEKON 2018 02</t>
  </si>
  <si>
    <t>4</t>
  </si>
  <si>
    <t>1023673189</t>
  </si>
  <si>
    <t>113107131</t>
  </si>
  <si>
    <t>Odstránenie krytu v ploche do 200 m2 z betónu prostého, hr. vrstvy do 150 mm,  -0,22500t</t>
  </si>
  <si>
    <t>-72190098</t>
  </si>
  <si>
    <t>3</t>
  </si>
  <si>
    <t>132211101</t>
  </si>
  <si>
    <t>Hĺbenie rýh šírky do 600 mm v  hornine tr.3 súdržných - ručným náradím</t>
  </si>
  <si>
    <t>m3</t>
  </si>
  <si>
    <t>1591492227</t>
  </si>
  <si>
    <t>162501102</t>
  </si>
  <si>
    <t>Vodorovné premiestnenie výkopku po spevnenej ceste z horniny tr.1-4, do 100 m3 na vzdialenosť do 3000 m</t>
  </si>
  <si>
    <t>346678621</t>
  </si>
  <si>
    <t>5</t>
  </si>
  <si>
    <t>167101100</t>
  </si>
  <si>
    <t>Nakladanie výkopku tr.1-4 ručne</t>
  </si>
  <si>
    <t>-640105043</t>
  </si>
  <si>
    <t>6</t>
  </si>
  <si>
    <t>171201201</t>
  </si>
  <si>
    <t>Uloženie sypaniny na skládky do 100 m3</t>
  </si>
  <si>
    <t>721090874</t>
  </si>
  <si>
    <t>7</t>
  </si>
  <si>
    <t>171209002</t>
  </si>
  <si>
    <t>Poplatok za skladovanie - zemina a kamenivo (17 05) ostatné</t>
  </si>
  <si>
    <t>t</t>
  </si>
  <si>
    <t>-176875359</t>
  </si>
  <si>
    <t>Zakladanie</t>
  </si>
  <si>
    <t>8</t>
  </si>
  <si>
    <t>216904111</t>
  </si>
  <si>
    <t>Očistenie plôch jestv. základov</t>
  </si>
  <si>
    <t>-2004807708</t>
  </si>
  <si>
    <t>9</t>
  </si>
  <si>
    <t>271573001</t>
  </si>
  <si>
    <t>Násyp pod základové  konštrukcie so zhutnením zo štrkopiesku fr.0-32 mm</t>
  </si>
  <si>
    <t>-310405868</t>
  </si>
  <si>
    <t>10</t>
  </si>
  <si>
    <t>274362021</t>
  </si>
  <si>
    <t>Výstuž základových pásov zo zvár. sietí KARI 100x100x9 mm kotvením kotvy D 14 mm</t>
  </si>
  <si>
    <t>973574425</t>
  </si>
  <si>
    <t>11</t>
  </si>
  <si>
    <t>279311114</t>
  </si>
  <si>
    <t>Postupné pribet. alebo podbet. základného muriva bez výkopu, zapaž. a debnenia prostým betónom tr. C 16/20</t>
  </si>
  <si>
    <t>295879435</t>
  </si>
  <si>
    <t>Komunikácie</t>
  </si>
  <si>
    <t>12</t>
  </si>
  <si>
    <t>581114113</t>
  </si>
  <si>
    <t>Kryt z betónu prostého C 25/30 komunikácií pre peších hr. 100 mm</t>
  </si>
  <si>
    <t>-2085642299</t>
  </si>
  <si>
    <t>Ostatné konštrukcie a práce-búranie</t>
  </si>
  <si>
    <t>13</t>
  </si>
  <si>
    <t>979081111</t>
  </si>
  <si>
    <t>Odvoz sutiny a vybúraných hmôt na skládku do 1 km</t>
  </si>
  <si>
    <t>2085457917</t>
  </si>
  <si>
    <t>14</t>
  </si>
  <si>
    <t>979081121</t>
  </si>
  <si>
    <t>Odvoz sutiny a vybúraných hmôt na skládku za každý ďalší 1 km</t>
  </si>
  <si>
    <t>-424802208</t>
  </si>
  <si>
    <t>15</t>
  </si>
  <si>
    <t>979082111</t>
  </si>
  <si>
    <t>Vnútrostavenisková doprava sutiny a vybúraných hmôt do 10 m</t>
  </si>
  <si>
    <t>2072272307</t>
  </si>
  <si>
    <t>16</t>
  </si>
  <si>
    <t>979087212</t>
  </si>
  <si>
    <t>Nakladanie na dopravné prostriedky pre vodorovnú dopravu sutiny</t>
  </si>
  <si>
    <t>941119297</t>
  </si>
  <si>
    <t>17</t>
  </si>
  <si>
    <t>979089012</t>
  </si>
  <si>
    <t>Poplatok za skladovanie - betón, tehly, dlaždice (17 01 ), ostatné</t>
  </si>
  <si>
    <t>-1100012513</t>
  </si>
  <si>
    <t>99</t>
  </si>
  <si>
    <t>Presun hmôt HSV</t>
  </si>
  <si>
    <t>18</t>
  </si>
  <si>
    <t>999281111</t>
  </si>
  <si>
    <t>Presun hmôt pre opravy a údržbu objektov vrátane vonkajších plášťov výšky do 25 m</t>
  </si>
  <si>
    <t>840696662</t>
  </si>
  <si>
    <t xml:space="preserve">B - B - vyspravenie a oprava škár v exteriéri </t>
  </si>
  <si>
    <t xml:space="preserve">    6 - Úpravy povrchov, podlahy, osadenie</t>
  </si>
  <si>
    <t>PSV - Práce a dodávky PSV</t>
  </si>
  <si>
    <t xml:space="preserve">    764 - Konštrukcie klampiarske</t>
  </si>
  <si>
    <t>289471111</t>
  </si>
  <si>
    <t>Vyplnenie trhlín (penetračný náter adhézný mostík, jemná sanačná malta natlačená do škár, prešitie skobami)</t>
  </si>
  <si>
    <t>m</t>
  </si>
  <si>
    <t>-1327335576</t>
  </si>
  <si>
    <t>289901111</t>
  </si>
  <si>
    <t>Vyčistenie trhlín alebo dutín do 30mm hĺbky 0-150 mm</t>
  </si>
  <si>
    <t>1172062828</t>
  </si>
  <si>
    <t>Úpravy povrchov, podlahy, osadenie</t>
  </si>
  <si>
    <t>622460122</t>
  </si>
  <si>
    <t>Vyčistenie a príprava vonkajšieho podkladu stien penetráciou hĺbkovou</t>
  </si>
  <si>
    <t>-833122255</t>
  </si>
  <si>
    <t>622464213</t>
  </si>
  <si>
    <t>Vonkajšia omietka stien tenkovrstvová fasádna</t>
  </si>
  <si>
    <t>-121494443</t>
  </si>
  <si>
    <t>622481119</t>
  </si>
  <si>
    <t>Potiahnutie vonkajších stien sklotextílnou mriežkou s celoplošným prilepením</t>
  </si>
  <si>
    <t>1959200831</t>
  </si>
  <si>
    <t>941955001</t>
  </si>
  <si>
    <t>Lešenie ľahké pracovné pomocné, s výškou lešeňovej podlahy do 1,20 m</t>
  </si>
  <si>
    <t>724966281</t>
  </si>
  <si>
    <t>978036191</t>
  </si>
  <si>
    <t>Otlčenie, oškrabanie omietok  vonkajších, v rozsahu do 100 %,  -0,05000t</t>
  </si>
  <si>
    <t>269498675</t>
  </si>
  <si>
    <t>PSV</t>
  </si>
  <si>
    <t>Práce a dodávky PSV</t>
  </si>
  <si>
    <t>764</t>
  </si>
  <si>
    <t>Konštrukcie klampiarske</t>
  </si>
  <si>
    <t>764454231</t>
  </si>
  <si>
    <t>Montáž zvodových rúr z pozinkovaného PZ plechu, kruhové s priemerom 60 - 150 mm</t>
  </si>
  <si>
    <t>1030565342</t>
  </si>
  <si>
    <t>764454802</t>
  </si>
  <si>
    <t>Demontáž odpadových rúr kruhových, s priemerom  do120 mm,  -0,00285t</t>
  </si>
  <si>
    <t>325397133</t>
  </si>
  <si>
    <t>998764201</t>
  </si>
  <si>
    <t>Presun hmôt pre konštrukcie klampiarske v objektoch výšky do 6 m</t>
  </si>
  <si>
    <t>%</t>
  </si>
  <si>
    <t>-1018533629</t>
  </si>
  <si>
    <t xml:space="preserve">C - C - vyspravenie a oprava škár  interiéri </t>
  </si>
  <si>
    <t xml:space="preserve">    783 - Nátery</t>
  </si>
  <si>
    <t xml:space="preserve">    784 - Maľby</t>
  </si>
  <si>
    <t>289471212</t>
  </si>
  <si>
    <t>Vyplnenie trhlín hĺbkovým škárovaním</t>
  </si>
  <si>
    <t>-893718752</t>
  </si>
  <si>
    <t>-1295745634</t>
  </si>
  <si>
    <t>612460122</t>
  </si>
  <si>
    <t>Príprava vnútorného podkladu stien penetráciou hĺbkovou</t>
  </si>
  <si>
    <t>-264868669</t>
  </si>
  <si>
    <t>612460221</t>
  </si>
  <si>
    <t>Vnútorná omietka stien vápenná štuková (jemná), hr. 3 mm</t>
  </si>
  <si>
    <t>750981581</t>
  </si>
  <si>
    <t>612481119</t>
  </si>
  <si>
    <t>Potiahnutie vnútorných stien sklotextílnou mriežkou s celoplošným prilepením</t>
  </si>
  <si>
    <t>1072171231</t>
  </si>
  <si>
    <t>-1548172954</t>
  </si>
  <si>
    <t>2085738297</t>
  </si>
  <si>
    <t>783</t>
  </si>
  <si>
    <t>Nátery</t>
  </si>
  <si>
    <t>783812100</t>
  </si>
  <si>
    <t>Nátery olejové farby omietok stien dvojnásobné 1x s emailovaním</t>
  </si>
  <si>
    <t>2074817928</t>
  </si>
  <si>
    <t>784</t>
  </si>
  <si>
    <t>Maľby</t>
  </si>
  <si>
    <t>784402801</t>
  </si>
  <si>
    <t>Odstránenie malieb a náterov oškrabaním, výšky do 3,80 m</t>
  </si>
  <si>
    <t>35911771</t>
  </si>
  <si>
    <t>784411301</t>
  </si>
  <si>
    <t>Pačokovanie vápenným mliekom jednonásobné jemnozrnných podkladov výšky do 3,80 m</t>
  </si>
  <si>
    <t>922902748</t>
  </si>
  <si>
    <t>784452371</t>
  </si>
  <si>
    <t>Maľby z maliarskych zmesí ručne nanášané dvojnásobné na jemnozrnný podklad výšky do 3,80 m</t>
  </si>
  <si>
    <t>394239709</t>
  </si>
  <si>
    <t>D - D - dodatočná hydroizolácia</t>
  </si>
  <si>
    <t>216904112</t>
  </si>
  <si>
    <t>Očistenie plôch tlakovou vodou stien akéhokoľvek muriva a rubu klenieb</t>
  </si>
  <si>
    <t>-1678087863</t>
  </si>
  <si>
    <t>617472006</t>
  </si>
  <si>
    <t>Tlakove napúštanie vrtov 3-násobne</t>
  </si>
  <si>
    <t>ks</t>
  </si>
  <si>
    <t>-675527634</t>
  </si>
  <si>
    <t>971035803</t>
  </si>
  <si>
    <t>Vrty príklepovým vrtákom do D 18 mm do stien alebo do tehál vyčistením -0.00001t</t>
  </si>
  <si>
    <t>cm</t>
  </si>
  <si>
    <t>1629628853</t>
  </si>
  <si>
    <t>M</t>
  </si>
  <si>
    <t>2586523690</t>
  </si>
  <si>
    <t>Sanačné systémy ,injekčna emulzia chemická infúzna clona, balenie 30kg, spotreba: min.0,1/bm a 1cm hrúbka muriva</t>
  </si>
  <si>
    <t>súb</t>
  </si>
  <si>
    <t>-127721608</t>
  </si>
  <si>
    <t>612451082p</t>
  </si>
  <si>
    <t>Vyplnenie škár a vtrtov murovaných vnút. stien z tehál + celoplošné zaizolovanie hydroizolačnou stierkou 2-3kg/m2</t>
  </si>
  <si>
    <t>-980338959</t>
  </si>
  <si>
    <t>612462401</t>
  </si>
  <si>
    <t>Vnútorná sanačná omietka stien Sanova prednástrek, neutralizácia vodným roztokom</t>
  </si>
  <si>
    <t>-1397204576</t>
  </si>
  <si>
    <t>612462402</t>
  </si>
  <si>
    <t>Vnútorná sanačná omietka stien Sanova prednástrek, cementový špric</t>
  </si>
  <si>
    <t>-600648365</t>
  </si>
  <si>
    <t>612462431</t>
  </si>
  <si>
    <t>Vnútorná sanačná omietka stien Sanova omietka, hr. 20 mm</t>
  </si>
  <si>
    <t>1134933109</t>
  </si>
  <si>
    <t>612462441</t>
  </si>
  <si>
    <t>Vnútorná sanačná omietka stien Sanova jemná omietka, hr. 3 mm</t>
  </si>
  <si>
    <t>-1109336730</t>
  </si>
  <si>
    <t>978013191</t>
  </si>
  <si>
    <t>Otlčenie omietok stien vnútorných vápenných alebo vápennocementových v rozsahu do 100 %,  -0,04600t</t>
  </si>
  <si>
    <t>-2096249497</t>
  </si>
  <si>
    <t>978023411</t>
  </si>
  <si>
    <t>Vysekanie, vyškriabanie a vyčistenie škár muriva tehlového alebo tvárnic okrem komínového,  -0,01400t</t>
  </si>
  <si>
    <t>1550670371</t>
  </si>
  <si>
    <t>834760421</t>
  </si>
  <si>
    <t>-1159746302</t>
  </si>
  <si>
    <t>1229924912</t>
  </si>
  <si>
    <t>1944375600</t>
  </si>
  <si>
    <t>-651571251</t>
  </si>
  <si>
    <t>-1802537633</t>
  </si>
  <si>
    <t>783891220</t>
  </si>
  <si>
    <t>Nátery omietok a betónových povrchov ostatné paropriepustný náter stien dvojnásobný s penetráciou</t>
  </si>
  <si>
    <t>-1800575612</t>
  </si>
  <si>
    <t>E - E - výmena dlažieb a keramických obkladov</t>
  </si>
  <si>
    <t xml:space="preserve">    711 - Izolácie proti vode a vlhkosti</t>
  </si>
  <si>
    <t xml:space="preserve">    771 - Podlahy z dlaždíc</t>
  </si>
  <si>
    <t xml:space="preserve">    781 - Obklady</t>
  </si>
  <si>
    <t>612460243</t>
  </si>
  <si>
    <t>Vnútorná omietka stien vápennocementová jadrová (hrubá), hr. 20 mm</t>
  </si>
  <si>
    <t>-2015153818</t>
  </si>
  <si>
    <t>965081712</t>
  </si>
  <si>
    <t>Búranie dlažieb, bez podklad. lôžka z xylolit., alebo keramických dlaždíc hr. do 10 mm,  -0,02000t</t>
  </si>
  <si>
    <t>1074236730</t>
  </si>
  <si>
    <t>978059531</t>
  </si>
  <si>
    <t>Odsekanie a odobratie obkladov stien z obkladačiek vnútorných vrátane podkladovej omietky nad 2 m2,  -0,06800t</t>
  </si>
  <si>
    <t>1361362381</t>
  </si>
  <si>
    <t>-1697715285</t>
  </si>
  <si>
    <t>-172547222</t>
  </si>
  <si>
    <t>1702265428</t>
  </si>
  <si>
    <t>-1452457405</t>
  </si>
  <si>
    <t>1408279042</t>
  </si>
  <si>
    <t>1021616799</t>
  </si>
  <si>
    <t>711</t>
  </si>
  <si>
    <t>Izolácie proti vode a vlhkosti</t>
  </si>
  <si>
    <t>711211501</t>
  </si>
  <si>
    <t>Jednozlož. hydroizolačná hmota, kúpeľňová hydroizolácia dvojnásobná, vodorová</t>
  </si>
  <si>
    <t>-1742234420</t>
  </si>
  <si>
    <t>711212501</t>
  </si>
  <si>
    <t>Jednozlož. hydroizolačná hmota, kúpeľňová hydroizolácia dvojnásobná, zvislá</t>
  </si>
  <si>
    <t>-1855544425</t>
  </si>
  <si>
    <t>998711201</t>
  </si>
  <si>
    <t>Presun hmôt pre izoláciu proti vode v objektoch výšky do 6 m</t>
  </si>
  <si>
    <t>-1832112013</t>
  </si>
  <si>
    <t>771</t>
  </si>
  <si>
    <t>Podlahy z dlaždíc</t>
  </si>
  <si>
    <t>771415003</t>
  </si>
  <si>
    <t xml:space="preserve">Montáž soklíkov z obkladačiek do tmelu </t>
  </si>
  <si>
    <t>1228591119</t>
  </si>
  <si>
    <t>597640005900</t>
  </si>
  <si>
    <t xml:space="preserve">Sokel keramický </t>
  </si>
  <si>
    <t>32</t>
  </si>
  <si>
    <t>-1557274641</t>
  </si>
  <si>
    <t>771575506</t>
  </si>
  <si>
    <t xml:space="preserve">Montáž podláh z dlaždíc keramických do tmelu </t>
  </si>
  <si>
    <t>2044423668</t>
  </si>
  <si>
    <t>597740000400</t>
  </si>
  <si>
    <t>Dlaždice keramické</t>
  </si>
  <si>
    <t>-383211170</t>
  </si>
  <si>
    <t>771990110</t>
  </si>
  <si>
    <t>Penetrovanie podkladu pred kladením keramickej dlažby</t>
  </si>
  <si>
    <t>-206278167</t>
  </si>
  <si>
    <t>998771201</t>
  </si>
  <si>
    <t>Presun hmôt pre podlahy z dlaždíc v objektoch výšky do 6m</t>
  </si>
  <si>
    <t>887461553</t>
  </si>
  <si>
    <t>781</t>
  </si>
  <si>
    <t>Obklady</t>
  </si>
  <si>
    <t>19</t>
  </si>
  <si>
    <t>781445018</t>
  </si>
  <si>
    <t xml:space="preserve">Montáž obkladov vnútor. stien z obkladačiek kladených do tmelu </t>
  </si>
  <si>
    <t>448826893</t>
  </si>
  <si>
    <t>597640000400</t>
  </si>
  <si>
    <t xml:space="preserve">Obkladačky keramické </t>
  </si>
  <si>
    <t>-2050394619</t>
  </si>
  <si>
    <t>21</t>
  </si>
  <si>
    <t>998781201</t>
  </si>
  <si>
    <t>Presun hmôt pre obklady keramické v objektoch výšky do 6 m</t>
  </si>
  <si>
    <t>2028064322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</si>
</sst>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opLeftCell="A76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204" t="s">
        <v>13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6"/>
      <c r="BE5" s="184" t="s">
        <v>14</v>
      </c>
      <c r="BS5" s="13" t="s">
        <v>6</v>
      </c>
    </row>
    <row r="6" spans="1:74" ht="36.950000000000003" customHeight="1" x14ac:dyDescent="0.2">
      <c r="B6" s="16"/>
      <c r="D6" s="22" t="s">
        <v>15</v>
      </c>
      <c r="K6" s="205" t="s">
        <v>16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6"/>
      <c r="BE6" s="185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5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5"/>
      <c r="BS8" s="13" t="s">
        <v>6</v>
      </c>
    </row>
    <row r="9" spans="1:74" ht="14.45" customHeight="1" x14ac:dyDescent="0.2">
      <c r="B9" s="16"/>
      <c r="AR9" s="16"/>
      <c r="BE9" s="185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185"/>
      <c r="BS10" s="13" t="s">
        <v>6</v>
      </c>
    </row>
    <row r="11" spans="1:74" ht="18.399999999999999" customHeight="1" x14ac:dyDescent="0.2">
      <c r="B11" s="16"/>
      <c r="E11" s="21" t="s">
        <v>25</v>
      </c>
      <c r="AK11" s="23" t="s">
        <v>26</v>
      </c>
      <c r="AN11" s="21" t="s">
        <v>1</v>
      </c>
      <c r="AR11" s="16"/>
      <c r="BE11" s="185"/>
      <c r="BS11" s="13" t="s">
        <v>6</v>
      </c>
    </row>
    <row r="12" spans="1:74" ht="6.95" customHeight="1" x14ac:dyDescent="0.2">
      <c r="B12" s="16"/>
      <c r="AR12" s="16"/>
      <c r="BE12" s="185"/>
      <c r="BS12" s="13" t="s">
        <v>6</v>
      </c>
    </row>
    <row r="13" spans="1:74" ht="12" customHeight="1" x14ac:dyDescent="0.2">
      <c r="B13" s="16"/>
      <c r="D13" s="23" t="s">
        <v>27</v>
      </c>
      <c r="AK13" s="23" t="s">
        <v>24</v>
      </c>
      <c r="AN13" s="25" t="s">
        <v>28</v>
      </c>
      <c r="AR13" s="16"/>
      <c r="BE13" s="185"/>
      <c r="BS13" s="13" t="s">
        <v>6</v>
      </c>
    </row>
    <row r="14" spans="1:74" ht="12.75" x14ac:dyDescent="0.2">
      <c r="B14" s="16"/>
      <c r="E14" s="206" t="s">
        <v>28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3" t="s">
        <v>26</v>
      </c>
      <c r="AN14" s="25" t="s">
        <v>28</v>
      </c>
      <c r="AR14" s="16"/>
      <c r="BE14" s="185"/>
      <c r="BS14" s="13" t="s">
        <v>6</v>
      </c>
    </row>
    <row r="15" spans="1:74" ht="6.95" customHeight="1" x14ac:dyDescent="0.2">
      <c r="B15" s="16"/>
      <c r="AR15" s="16"/>
      <c r="BE15" s="185"/>
      <c r="BS15" s="13" t="s">
        <v>3</v>
      </c>
    </row>
    <row r="16" spans="1:74" ht="12" customHeight="1" x14ac:dyDescent="0.2">
      <c r="B16" s="16"/>
      <c r="D16" s="23" t="s">
        <v>29</v>
      </c>
      <c r="AK16" s="23" t="s">
        <v>24</v>
      </c>
      <c r="AN16" s="21" t="s">
        <v>1</v>
      </c>
      <c r="AR16" s="16"/>
      <c r="BE16" s="185"/>
      <c r="BS16" s="13" t="s">
        <v>3</v>
      </c>
    </row>
    <row r="17" spans="2:71" ht="18.399999999999999" customHeight="1" x14ac:dyDescent="0.2">
      <c r="B17" s="16"/>
      <c r="E17" s="21" t="s">
        <v>30</v>
      </c>
      <c r="AK17" s="23" t="s">
        <v>26</v>
      </c>
      <c r="AN17" s="21" t="s">
        <v>1</v>
      </c>
      <c r="AR17" s="16"/>
      <c r="BE17" s="185"/>
      <c r="BS17" s="13" t="s">
        <v>31</v>
      </c>
    </row>
    <row r="18" spans="2:71" ht="6.95" customHeight="1" x14ac:dyDescent="0.2">
      <c r="B18" s="16"/>
      <c r="AR18" s="16"/>
      <c r="BE18" s="185"/>
      <c r="BS18" s="13" t="s">
        <v>6</v>
      </c>
    </row>
    <row r="19" spans="2:71" ht="12" customHeight="1" x14ac:dyDescent="0.2">
      <c r="B19" s="16"/>
      <c r="D19" s="23" t="s">
        <v>32</v>
      </c>
      <c r="AK19" s="23" t="s">
        <v>24</v>
      </c>
      <c r="AN19" s="21" t="s">
        <v>1</v>
      </c>
      <c r="AR19" s="16"/>
      <c r="BE19" s="185"/>
      <c r="BS19" s="13" t="s">
        <v>6</v>
      </c>
    </row>
    <row r="20" spans="2:71" ht="18.399999999999999" customHeight="1" x14ac:dyDescent="0.2">
      <c r="B20" s="16"/>
      <c r="E20" s="21" t="s">
        <v>33</v>
      </c>
      <c r="AK20" s="23" t="s">
        <v>26</v>
      </c>
      <c r="AN20" s="21" t="s">
        <v>1</v>
      </c>
      <c r="AR20" s="16"/>
      <c r="BE20" s="185"/>
      <c r="BS20" s="13" t="s">
        <v>31</v>
      </c>
    </row>
    <row r="21" spans="2:71" ht="6.95" customHeight="1" x14ac:dyDescent="0.2">
      <c r="B21" s="16"/>
      <c r="AR21" s="16"/>
      <c r="BE21" s="185"/>
    </row>
    <row r="22" spans="2:71" ht="12" customHeight="1" x14ac:dyDescent="0.2">
      <c r="B22" s="16"/>
      <c r="D22" s="23" t="s">
        <v>34</v>
      </c>
      <c r="AR22" s="16"/>
      <c r="BE22" s="185"/>
    </row>
    <row r="23" spans="2:71" ht="16.5" customHeight="1" x14ac:dyDescent="0.2">
      <c r="B23" s="16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6"/>
      <c r="BE23" s="185"/>
    </row>
    <row r="24" spans="2:71" ht="6.95" customHeight="1" x14ac:dyDescent="0.2">
      <c r="B24" s="16"/>
      <c r="AR24" s="16"/>
      <c r="BE24" s="185"/>
    </row>
    <row r="25" spans="2:7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5"/>
    </row>
    <row r="26" spans="2:71" s="1" customFormat="1" ht="25.9" customHeight="1" x14ac:dyDescent="0.2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7">
        <f>ROUND(AG94,2)</f>
        <v>0</v>
      </c>
      <c r="AL26" s="188"/>
      <c r="AM26" s="188"/>
      <c r="AN26" s="188"/>
      <c r="AO26" s="188"/>
      <c r="AR26" s="28"/>
      <c r="BE26" s="185"/>
    </row>
    <row r="27" spans="2:71" s="1" customFormat="1" ht="6.95" customHeight="1" x14ac:dyDescent="0.2">
      <c r="B27" s="28"/>
      <c r="AR27" s="28"/>
      <c r="BE27" s="185"/>
    </row>
    <row r="28" spans="2:71" s="1" customFormat="1" ht="12.75" x14ac:dyDescent="0.2">
      <c r="B28" s="28"/>
      <c r="L28" s="209" t="s">
        <v>36</v>
      </c>
      <c r="M28" s="209"/>
      <c r="N28" s="209"/>
      <c r="O28" s="209"/>
      <c r="P28" s="209"/>
      <c r="W28" s="209" t="s">
        <v>37</v>
      </c>
      <c r="X28" s="209"/>
      <c r="Y28" s="209"/>
      <c r="Z28" s="209"/>
      <c r="AA28" s="209"/>
      <c r="AB28" s="209"/>
      <c r="AC28" s="209"/>
      <c r="AD28" s="209"/>
      <c r="AE28" s="209"/>
      <c r="AK28" s="209" t="s">
        <v>38</v>
      </c>
      <c r="AL28" s="209"/>
      <c r="AM28" s="209"/>
      <c r="AN28" s="209"/>
      <c r="AO28" s="209"/>
      <c r="AR28" s="28"/>
      <c r="BE28" s="185"/>
    </row>
    <row r="29" spans="2:71" s="2" customFormat="1" ht="14.45" customHeight="1" x14ac:dyDescent="0.2">
      <c r="B29" s="32"/>
      <c r="D29" s="23" t="s">
        <v>39</v>
      </c>
      <c r="F29" s="23" t="s">
        <v>40</v>
      </c>
      <c r="L29" s="210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2"/>
      <c r="BE29" s="186"/>
    </row>
    <row r="30" spans="2:71" s="2" customFormat="1" ht="14.45" customHeight="1" x14ac:dyDescent="0.2">
      <c r="B30" s="32"/>
      <c r="F30" s="23" t="s">
        <v>41</v>
      </c>
      <c r="L30" s="210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2"/>
      <c r="BE30" s="186"/>
    </row>
    <row r="31" spans="2:71" s="2" customFormat="1" ht="14.45" hidden="1" customHeight="1" x14ac:dyDescent="0.2">
      <c r="B31" s="32"/>
      <c r="F31" s="23" t="s">
        <v>42</v>
      </c>
      <c r="L31" s="210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2"/>
      <c r="BE31" s="186"/>
    </row>
    <row r="32" spans="2:71" s="2" customFormat="1" ht="14.45" hidden="1" customHeight="1" x14ac:dyDescent="0.2">
      <c r="B32" s="32"/>
      <c r="F32" s="23" t="s">
        <v>43</v>
      </c>
      <c r="L32" s="210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2"/>
      <c r="BE32" s="186"/>
    </row>
    <row r="33" spans="2:57" s="2" customFormat="1" ht="14.45" hidden="1" customHeight="1" x14ac:dyDescent="0.2">
      <c r="B33" s="32"/>
      <c r="F33" s="23" t="s">
        <v>44</v>
      </c>
      <c r="L33" s="210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2"/>
      <c r="BE33" s="186"/>
    </row>
    <row r="34" spans="2:57" s="1" customFormat="1" ht="6.95" customHeight="1" x14ac:dyDescent="0.2">
      <c r="B34" s="28"/>
      <c r="AR34" s="28"/>
      <c r="BE34" s="185"/>
    </row>
    <row r="35" spans="2:57" s="1" customFormat="1" ht="25.9" customHeight="1" x14ac:dyDescent="0.2">
      <c r="B35" s="28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189" t="s">
        <v>47</v>
      </c>
      <c r="Y35" s="190"/>
      <c r="Z35" s="190"/>
      <c r="AA35" s="190"/>
      <c r="AB35" s="190"/>
      <c r="AC35" s="35"/>
      <c r="AD35" s="35"/>
      <c r="AE35" s="35"/>
      <c r="AF35" s="35"/>
      <c r="AG35" s="35"/>
      <c r="AH35" s="35"/>
      <c r="AI35" s="35"/>
      <c r="AJ35" s="35"/>
      <c r="AK35" s="191">
        <f>SUM(AK26:AK33)</f>
        <v>0</v>
      </c>
      <c r="AL35" s="190"/>
      <c r="AM35" s="190"/>
      <c r="AN35" s="190"/>
      <c r="AO35" s="192"/>
      <c r="AP35" s="33"/>
      <c r="AQ35" s="33"/>
      <c r="AR35" s="28"/>
    </row>
    <row r="36" spans="2:57" s="1" customFormat="1" ht="6.95" customHeight="1" x14ac:dyDescent="0.2">
      <c r="B36" s="28"/>
      <c r="AR36" s="28"/>
    </row>
    <row r="37" spans="2:57" s="1" customFormat="1" ht="14.45" customHeight="1" x14ac:dyDescent="0.2">
      <c r="B37" s="28"/>
      <c r="AR37" s="28"/>
    </row>
    <row r="38" spans="2:57" ht="14.45" customHeight="1" x14ac:dyDescent="0.2">
      <c r="B38" s="16"/>
      <c r="AR38" s="16"/>
    </row>
    <row r="39" spans="2:57" ht="14.45" customHeight="1" x14ac:dyDescent="0.2">
      <c r="B39" s="16"/>
      <c r="AR39" s="16"/>
    </row>
    <row r="40" spans="2:57" ht="14.45" customHeight="1" x14ac:dyDescent="0.2">
      <c r="B40" s="16"/>
      <c r="AR40" s="16"/>
    </row>
    <row r="41" spans="2:57" ht="14.45" customHeight="1" x14ac:dyDescent="0.2">
      <c r="B41" s="16"/>
      <c r="AR41" s="16"/>
    </row>
    <row r="42" spans="2:57" ht="14.45" customHeight="1" x14ac:dyDescent="0.2">
      <c r="B42" s="16"/>
      <c r="AR42" s="16"/>
    </row>
    <row r="43" spans="2:57" ht="14.45" customHeight="1" x14ac:dyDescent="0.2">
      <c r="B43" s="16"/>
      <c r="AR43" s="16"/>
    </row>
    <row r="44" spans="2:57" ht="14.45" customHeight="1" x14ac:dyDescent="0.2">
      <c r="B44" s="16"/>
      <c r="AR44" s="16"/>
    </row>
    <row r="45" spans="2:57" ht="14.45" customHeight="1" x14ac:dyDescent="0.2">
      <c r="B45" s="16"/>
      <c r="AR45" s="16"/>
    </row>
    <row r="46" spans="2:57" ht="14.45" customHeight="1" x14ac:dyDescent="0.2">
      <c r="B46" s="16"/>
      <c r="AR46" s="16"/>
    </row>
    <row r="47" spans="2:57" ht="14.45" customHeight="1" x14ac:dyDescent="0.2">
      <c r="B47" s="16"/>
      <c r="AR47" s="16"/>
    </row>
    <row r="48" spans="2:57" ht="14.45" customHeight="1" x14ac:dyDescent="0.2">
      <c r="B48" s="16"/>
      <c r="AR48" s="16"/>
    </row>
    <row r="49" spans="2:44" s="1" customFormat="1" ht="14.45" customHeight="1" x14ac:dyDescent="0.2">
      <c r="B49" s="28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 x14ac:dyDescent="0.2">
      <c r="B50" s="16"/>
      <c r="AR50" s="16"/>
    </row>
    <row r="51" spans="2:44" ht="11.25" x14ac:dyDescent="0.2">
      <c r="B51" s="16"/>
      <c r="AR51" s="16"/>
    </row>
    <row r="52" spans="2:44" ht="11.25" x14ac:dyDescent="0.2">
      <c r="B52" s="16"/>
      <c r="AR52" s="16"/>
    </row>
    <row r="53" spans="2:44" ht="11.25" x14ac:dyDescent="0.2">
      <c r="B53" s="16"/>
      <c r="AR53" s="16"/>
    </row>
    <row r="54" spans="2:44" ht="11.25" x14ac:dyDescent="0.2">
      <c r="B54" s="16"/>
      <c r="AR54" s="16"/>
    </row>
    <row r="55" spans="2:44" ht="11.25" x14ac:dyDescent="0.2">
      <c r="B55" s="16"/>
      <c r="AR55" s="16"/>
    </row>
    <row r="56" spans="2:44" ht="11.25" x14ac:dyDescent="0.2">
      <c r="B56" s="16"/>
      <c r="AR56" s="16"/>
    </row>
    <row r="57" spans="2:44" ht="11.25" x14ac:dyDescent="0.2">
      <c r="B57" s="16"/>
      <c r="AR57" s="16"/>
    </row>
    <row r="58" spans="2:44" ht="11.25" x14ac:dyDescent="0.2">
      <c r="B58" s="16"/>
      <c r="AR58" s="16"/>
    </row>
    <row r="59" spans="2:44" ht="11.25" x14ac:dyDescent="0.2">
      <c r="B59" s="16"/>
      <c r="AR59" s="16"/>
    </row>
    <row r="60" spans="2:44" s="1" customFormat="1" ht="12.75" x14ac:dyDescent="0.2">
      <c r="B60" s="28"/>
      <c r="D60" s="39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50</v>
      </c>
      <c r="AI60" s="30"/>
      <c r="AJ60" s="30"/>
      <c r="AK60" s="30"/>
      <c r="AL60" s="30"/>
      <c r="AM60" s="39" t="s">
        <v>51</v>
      </c>
      <c r="AN60" s="30"/>
      <c r="AO60" s="30"/>
      <c r="AR60" s="28"/>
    </row>
    <row r="61" spans="2:44" ht="11.25" x14ac:dyDescent="0.2">
      <c r="B61" s="16"/>
      <c r="AR61" s="16"/>
    </row>
    <row r="62" spans="2:44" ht="11.25" x14ac:dyDescent="0.2">
      <c r="B62" s="16"/>
      <c r="AR62" s="16"/>
    </row>
    <row r="63" spans="2:44" ht="11.25" x14ac:dyDescent="0.2">
      <c r="B63" s="16"/>
      <c r="AR63" s="16"/>
    </row>
    <row r="64" spans="2:44" s="1" customFormat="1" ht="12.75" x14ac:dyDescent="0.2">
      <c r="B64" s="28"/>
      <c r="D64" s="37" t="s">
        <v>52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53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 x14ac:dyDescent="0.2">
      <c r="B65" s="16"/>
      <c r="AR65" s="16"/>
    </row>
    <row r="66" spans="2:44" ht="11.25" x14ac:dyDescent="0.2">
      <c r="B66" s="16"/>
      <c r="AR66" s="16"/>
    </row>
    <row r="67" spans="2:44" ht="11.25" x14ac:dyDescent="0.2">
      <c r="B67" s="16"/>
      <c r="AR67" s="16"/>
    </row>
    <row r="68" spans="2:44" ht="11.25" x14ac:dyDescent="0.2">
      <c r="B68" s="16"/>
      <c r="AR68" s="16"/>
    </row>
    <row r="69" spans="2:44" ht="11.25" x14ac:dyDescent="0.2">
      <c r="B69" s="16"/>
      <c r="AR69" s="16"/>
    </row>
    <row r="70" spans="2:44" ht="11.25" x14ac:dyDescent="0.2">
      <c r="B70" s="16"/>
      <c r="AR70" s="16"/>
    </row>
    <row r="71" spans="2:44" ht="11.25" x14ac:dyDescent="0.2">
      <c r="B71" s="16"/>
      <c r="AR71" s="16"/>
    </row>
    <row r="72" spans="2:44" ht="11.25" x14ac:dyDescent="0.2">
      <c r="B72" s="16"/>
      <c r="AR72" s="16"/>
    </row>
    <row r="73" spans="2:44" ht="11.25" x14ac:dyDescent="0.2">
      <c r="B73" s="16"/>
      <c r="AR73" s="16"/>
    </row>
    <row r="74" spans="2:44" ht="11.25" x14ac:dyDescent="0.2">
      <c r="B74" s="16"/>
      <c r="AR74" s="16"/>
    </row>
    <row r="75" spans="2:44" s="1" customFormat="1" ht="12.75" x14ac:dyDescent="0.2">
      <c r="B75" s="28"/>
      <c r="D75" s="39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50</v>
      </c>
      <c r="AI75" s="30"/>
      <c r="AJ75" s="30"/>
      <c r="AK75" s="30"/>
      <c r="AL75" s="30"/>
      <c r="AM75" s="39" t="s">
        <v>51</v>
      </c>
      <c r="AN75" s="30"/>
      <c r="AO75" s="30"/>
      <c r="AR75" s="28"/>
    </row>
    <row r="76" spans="2:44" s="1" customFormat="1" ht="11.25" x14ac:dyDescent="0.2">
      <c r="B76" s="28"/>
      <c r="AR76" s="28"/>
    </row>
    <row r="77" spans="2:44" s="1" customFormat="1" ht="6.95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 x14ac:dyDescent="0.2">
      <c r="B82" s="28"/>
      <c r="C82" s="17" t="s">
        <v>54</v>
      </c>
      <c r="AR82" s="28"/>
    </row>
    <row r="83" spans="1:91" s="1" customFormat="1" ht="6.95" customHeight="1" x14ac:dyDescent="0.2">
      <c r="B83" s="28"/>
      <c r="AR83" s="28"/>
    </row>
    <row r="84" spans="1:91" s="3" customFormat="1" ht="12" customHeight="1" x14ac:dyDescent="0.2">
      <c r="B84" s="44"/>
      <c r="C84" s="23" t="s">
        <v>12</v>
      </c>
      <c r="L84" s="3" t="str">
        <f>K5</f>
        <v>201809003</v>
      </c>
      <c r="AR84" s="44"/>
    </row>
    <row r="85" spans="1:91" s="4" customFormat="1" ht="36.950000000000003" customHeight="1" x14ac:dyDescent="0.2">
      <c r="B85" s="45"/>
      <c r="C85" s="46" t="s">
        <v>15</v>
      </c>
      <c r="L85" s="201" t="str">
        <f>K6</f>
        <v>STATICKÉ ZABEZPEČENIE ZÁZEMIA TELOCVIČNE A STAVEBNÉ ÚPRAVY STIEN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5"/>
    </row>
    <row r="86" spans="1:91" s="1" customFormat="1" ht="6.95" customHeight="1" x14ac:dyDescent="0.2">
      <c r="B86" s="28"/>
      <c r="AR86" s="28"/>
    </row>
    <row r="87" spans="1:91" s="1" customFormat="1" ht="12" customHeight="1" x14ac:dyDescent="0.2">
      <c r="B87" s="28"/>
      <c r="C87" s="23" t="s">
        <v>19</v>
      </c>
      <c r="L87" s="47" t="str">
        <f>IF(K8="","",K8)</f>
        <v>k.u. SNINA parc. Č. 1121/329</v>
      </c>
      <c r="AI87" s="23" t="s">
        <v>21</v>
      </c>
      <c r="AM87" s="203" t="str">
        <f>IF(AN8= "","",AN8)</f>
        <v>3. 9. 2018</v>
      </c>
      <c r="AN87" s="203"/>
      <c r="AR87" s="28"/>
    </row>
    <row r="88" spans="1:91" s="1" customFormat="1" ht="6.95" customHeight="1" x14ac:dyDescent="0.2">
      <c r="B88" s="28"/>
      <c r="AR88" s="28"/>
    </row>
    <row r="89" spans="1:91" s="1" customFormat="1" ht="15.2" customHeight="1" x14ac:dyDescent="0.2">
      <c r="B89" s="28"/>
      <c r="C89" s="23" t="s">
        <v>23</v>
      </c>
      <c r="L89" s="3" t="str">
        <f>IF(E11= "","",E11)</f>
        <v>ZŠ KOMENSKÉHO, ul. Komenského 2666/16, 069 01 Snin</v>
      </c>
      <c r="AI89" s="23" t="s">
        <v>29</v>
      </c>
      <c r="AM89" s="199" t="str">
        <f>IF(E17="","",E17)</f>
        <v>ING. RÓBERT ŠMAJDA</v>
      </c>
      <c r="AN89" s="200"/>
      <c r="AO89" s="200"/>
      <c r="AP89" s="200"/>
      <c r="AR89" s="28"/>
      <c r="AS89" s="195" t="s">
        <v>55</v>
      </c>
      <c r="AT89" s="19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 x14ac:dyDescent="0.2">
      <c r="B90" s="28"/>
      <c r="C90" s="23" t="s">
        <v>27</v>
      </c>
      <c r="L90" s="3" t="str">
        <f>IF(E14= "Vyplň údaj","",E14)</f>
        <v/>
      </c>
      <c r="AI90" s="23" t="s">
        <v>32</v>
      </c>
      <c r="AM90" s="199" t="str">
        <f>IF(E20="","",E20)</f>
        <v xml:space="preserve"> </v>
      </c>
      <c r="AN90" s="200"/>
      <c r="AO90" s="200"/>
      <c r="AP90" s="200"/>
      <c r="AR90" s="28"/>
      <c r="AS90" s="197"/>
      <c r="AT90" s="198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9" customHeight="1" x14ac:dyDescent="0.2">
      <c r="B91" s="28"/>
      <c r="AR91" s="28"/>
      <c r="AS91" s="197"/>
      <c r="AT91" s="198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 x14ac:dyDescent="0.2">
      <c r="B92" s="28"/>
      <c r="C92" s="222" t="s">
        <v>56</v>
      </c>
      <c r="D92" s="212"/>
      <c r="E92" s="212"/>
      <c r="F92" s="212"/>
      <c r="G92" s="212"/>
      <c r="H92" s="53"/>
      <c r="I92" s="211" t="s">
        <v>57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58</v>
      </c>
      <c r="AH92" s="212"/>
      <c r="AI92" s="212"/>
      <c r="AJ92" s="212"/>
      <c r="AK92" s="212"/>
      <c r="AL92" s="212"/>
      <c r="AM92" s="212"/>
      <c r="AN92" s="211" t="s">
        <v>59</v>
      </c>
      <c r="AO92" s="212"/>
      <c r="AP92" s="213"/>
      <c r="AQ92" s="54" t="s">
        <v>60</v>
      </c>
      <c r="AR92" s="28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</row>
    <row r="93" spans="1:91" s="1" customFormat="1" ht="10.9" customHeight="1" x14ac:dyDescent="0.2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 x14ac:dyDescent="0.2">
      <c r="B94" s="59"/>
      <c r="C94" s="60" t="s">
        <v>73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 t="shared" ref="AN94:AN100" si="0">SUM(AG94,AT94)</f>
        <v>0</v>
      </c>
      <c r="AO94" s="221"/>
      <c r="AP94" s="221"/>
      <c r="AQ94" s="63" t="s">
        <v>1</v>
      </c>
      <c r="AR94" s="59"/>
      <c r="AS94" s="64">
        <f>ROUND(AS95,2)</f>
        <v>0</v>
      </c>
      <c r="AT94" s="65">
        <f t="shared" ref="AT94:AT100" si="1"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74</v>
      </c>
      <c r="BT94" s="68" t="s">
        <v>75</v>
      </c>
      <c r="BU94" s="69" t="s">
        <v>76</v>
      </c>
      <c r="BV94" s="68" t="s">
        <v>77</v>
      </c>
      <c r="BW94" s="68" t="s">
        <v>4</v>
      </c>
      <c r="BX94" s="68" t="s">
        <v>78</v>
      </c>
      <c r="CL94" s="68" t="s">
        <v>1</v>
      </c>
    </row>
    <row r="95" spans="1:91" s="6" customFormat="1" ht="16.5" customHeight="1" x14ac:dyDescent="0.2">
      <c r="B95" s="70"/>
      <c r="C95" s="71"/>
      <c r="D95" s="223" t="s">
        <v>79</v>
      </c>
      <c r="E95" s="223"/>
      <c r="F95" s="223"/>
      <c r="G95" s="223"/>
      <c r="H95" s="223"/>
      <c r="I95" s="72"/>
      <c r="J95" s="223" t="s">
        <v>80</v>
      </c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17">
        <f>ROUND(SUM(AG96:AG100),2)</f>
        <v>0</v>
      </c>
      <c r="AH95" s="216"/>
      <c r="AI95" s="216"/>
      <c r="AJ95" s="216"/>
      <c r="AK95" s="216"/>
      <c r="AL95" s="216"/>
      <c r="AM95" s="216"/>
      <c r="AN95" s="215">
        <f t="shared" si="0"/>
        <v>0</v>
      </c>
      <c r="AO95" s="216"/>
      <c r="AP95" s="216"/>
      <c r="AQ95" s="73" t="s">
        <v>81</v>
      </c>
      <c r="AR95" s="70"/>
      <c r="AS95" s="74">
        <f>ROUND(SUM(AS96:AS100),2)</f>
        <v>0</v>
      </c>
      <c r="AT95" s="75">
        <f t="shared" si="1"/>
        <v>0</v>
      </c>
      <c r="AU95" s="76">
        <f>ROUND(SUM(AU96:AU100),5)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ROUND(SUM(AZ96:AZ100),2)</f>
        <v>0</v>
      </c>
      <c r="BA95" s="75">
        <f>ROUND(SUM(BA96:BA100),2)</f>
        <v>0</v>
      </c>
      <c r="BB95" s="75">
        <f>ROUND(SUM(BB96:BB100),2)</f>
        <v>0</v>
      </c>
      <c r="BC95" s="75">
        <f>ROUND(SUM(BC96:BC100),2)</f>
        <v>0</v>
      </c>
      <c r="BD95" s="77">
        <f>ROUND(SUM(BD96:BD100),2)</f>
        <v>0</v>
      </c>
      <c r="BS95" s="78" t="s">
        <v>74</v>
      </c>
      <c r="BT95" s="78" t="s">
        <v>82</v>
      </c>
      <c r="BU95" s="78" t="s">
        <v>76</v>
      </c>
      <c r="BV95" s="78" t="s">
        <v>77</v>
      </c>
      <c r="BW95" s="78" t="s">
        <v>83</v>
      </c>
      <c r="BX95" s="78" t="s">
        <v>4</v>
      </c>
      <c r="CL95" s="78" t="s">
        <v>1</v>
      </c>
      <c r="CM95" s="78" t="s">
        <v>75</v>
      </c>
    </row>
    <row r="96" spans="1:91" s="3" customFormat="1" ht="16.5" customHeight="1" x14ac:dyDescent="0.2">
      <c r="A96" s="79" t="s">
        <v>84</v>
      </c>
      <c r="B96" s="44"/>
      <c r="C96" s="9"/>
      <c r="D96" s="9"/>
      <c r="E96" s="224" t="s">
        <v>85</v>
      </c>
      <c r="F96" s="224"/>
      <c r="G96" s="224"/>
      <c r="H96" s="224"/>
      <c r="I96" s="224"/>
      <c r="J96" s="9"/>
      <c r="K96" s="224" t="s">
        <v>86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18">
        <f>'A - A - zosilnenie základov'!J32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0" t="s">
        <v>87</v>
      </c>
      <c r="AR96" s="44"/>
      <c r="AS96" s="81">
        <v>0</v>
      </c>
      <c r="AT96" s="82">
        <f t="shared" si="1"/>
        <v>0</v>
      </c>
      <c r="AU96" s="83">
        <f>'A - A - zosilnenie základov'!P126</f>
        <v>0</v>
      </c>
      <c r="AV96" s="82">
        <f>'A - A - zosilnenie základov'!J35</f>
        <v>0</v>
      </c>
      <c r="AW96" s="82">
        <f>'A - A - zosilnenie základov'!J36</f>
        <v>0</v>
      </c>
      <c r="AX96" s="82">
        <f>'A - A - zosilnenie základov'!J37</f>
        <v>0</v>
      </c>
      <c r="AY96" s="82">
        <f>'A - A - zosilnenie základov'!J38</f>
        <v>0</v>
      </c>
      <c r="AZ96" s="82">
        <f>'A - A - zosilnenie základov'!F35</f>
        <v>0</v>
      </c>
      <c r="BA96" s="82">
        <f>'A - A - zosilnenie základov'!F36</f>
        <v>0</v>
      </c>
      <c r="BB96" s="82">
        <f>'A - A - zosilnenie základov'!F37</f>
        <v>0</v>
      </c>
      <c r="BC96" s="82">
        <f>'A - A - zosilnenie základov'!F38</f>
        <v>0</v>
      </c>
      <c r="BD96" s="84">
        <f>'A - A - zosilnenie základov'!F39</f>
        <v>0</v>
      </c>
      <c r="BT96" s="21" t="s">
        <v>88</v>
      </c>
      <c r="BV96" s="21" t="s">
        <v>77</v>
      </c>
      <c r="BW96" s="21" t="s">
        <v>89</v>
      </c>
      <c r="BX96" s="21" t="s">
        <v>83</v>
      </c>
      <c r="CL96" s="21" t="s">
        <v>1</v>
      </c>
    </row>
    <row r="97" spans="1:90" s="3" customFormat="1" ht="25.5" customHeight="1" x14ac:dyDescent="0.2">
      <c r="A97" s="79" t="s">
        <v>84</v>
      </c>
      <c r="B97" s="44"/>
      <c r="C97" s="9"/>
      <c r="D97" s="9"/>
      <c r="E97" s="224" t="s">
        <v>90</v>
      </c>
      <c r="F97" s="224"/>
      <c r="G97" s="224"/>
      <c r="H97" s="224"/>
      <c r="I97" s="224"/>
      <c r="J97" s="9"/>
      <c r="K97" s="224" t="s">
        <v>91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18">
        <f>'B - B - vyspravenie a opr...'!J32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0" t="s">
        <v>87</v>
      </c>
      <c r="AR97" s="44"/>
      <c r="AS97" s="81">
        <v>0</v>
      </c>
      <c r="AT97" s="82">
        <f t="shared" si="1"/>
        <v>0</v>
      </c>
      <c r="AU97" s="83">
        <f>'B - B - vyspravenie a opr...'!P127</f>
        <v>0</v>
      </c>
      <c r="AV97" s="82">
        <f>'B - B - vyspravenie a opr...'!J35</f>
        <v>0</v>
      </c>
      <c r="AW97" s="82">
        <f>'B - B - vyspravenie a opr...'!J36</f>
        <v>0</v>
      </c>
      <c r="AX97" s="82">
        <f>'B - B - vyspravenie a opr...'!J37</f>
        <v>0</v>
      </c>
      <c r="AY97" s="82">
        <f>'B - B - vyspravenie a opr...'!J38</f>
        <v>0</v>
      </c>
      <c r="AZ97" s="82">
        <f>'B - B - vyspravenie a opr...'!F35</f>
        <v>0</v>
      </c>
      <c r="BA97" s="82">
        <f>'B - B - vyspravenie a opr...'!F36</f>
        <v>0</v>
      </c>
      <c r="BB97" s="82">
        <f>'B - B - vyspravenie a opr...'!F37</f>
        <v>0</v>
      </c>
      <c r="BC97" s="82">
        <f>'B - B - vyspravenie a opr...'!F38</f>
        <v>0</v>
      </c>
      <c r="BD97" s="84">
        <f>'B - B - vyspravenie a opr...'!F39</f>
        <v>0</v>
      </c>
      <c r="BT97" s="21" t="s">
        <v>88</v>
      </c>
      <c r="BV97" s="21" t="s">
        <v>77</v>
      </c>
      <c r="BW97" s="21" t="s">
        <v>92</v>
      </c>
      <c r="BX97" s="21" t="s">
        <v>83</v>
      </c>
      <c r="CL97" s="21" t="s">
        <v>1</v>
      </c>
    </row>
    <row r="98" spans="1:90" s="3" customFormat="1" ht="16.5" customHeight="1" x14ac:dyDescent="0.2">
      <c r="A98" s="79" t="s">
        <v>84</v>
      </c>
      <c r="B98" s="44"/>
      <c r="C98" s="9"/>
      <c r="D98" s="9"/>
      <c r="E98" s="224" t="s">
        <v>93</v>
      </c>
      <c r="F98" s="224"/>
      <c r="G98" s="224"/>
      <c r="H98" s="224"/>
      <c r="I98" s="224"/>
      <c r="J98" s="9"/>
      <c r="K98" s="224" t="s">
        <v>94</v>
      </c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18">
        <f>'C - C - vyspravenie a opr...'!J32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0" t="s">
        <v>87</v>
      </c>
      <c r="AR98" s="44"/>
      <c r="AS98" s="81">
        <v>0</v>
      </c>
      <c r="AT98" s="82">
        <f t="shared" si="1"/>
        <v>0</v>
      </c>
      <c r="AU98" s="83">
        <f>'C - C - vyspravenie a opr...'!P128</f>
        <v>0</v>
      </c>
      <c r="AV98" s="82">
        <f>'C - C - vyspravenie a opr...'!J35</f>
        <v>0</v>
      </c>
      <c r="AW98" s="82">
        <f>'C - C - vyspravenie a opr...'!J36</f>
        <v>0</v>
      </c>
      <c r="AX98" s="82">
        <f>'C - C - vyspravenie a opr...'!J37</f>
        <v>0</v>
      </c>
      <c r="AY98" s="82">
        <f>'C - C - vyspravenie a opr...'!J38</f>
        <v>0</v>
      </c>
      <c r="AZ98" s="82">
        <f>'C - C - vyspravenie a opr...'!F35</f>
        <v>0</v>
      </c>
      <c r="BA98" s="82">
        <f>'C - C - vyspravenie a opr...'!F36</f>
        <v>0</v>
      </c>
      <c r="BB98" s="82">
        <f>'C - C - vyspravenie a opr...'!F37</f>
        <v>0</v>
      </c>
      <c r="BC98" s="82">
        <f>'C - C - vyspravenie a opr...'!F38</f>
        <v>0</v>
      </c>
      <c r="BD98" s="84">
        <f>'C - C - vyspravenie a opr...'!F39</f>
        <v>0</v>
      </c>
      <c r="BT98" s="21" t="s">
        <v>88</v>
      </c>
      <c r="BV98" s="21" t="s">
        <v>77</v>
      </c>
      <c r="BW98" s="21" t="s">
        <v>95</v>
      </c>
      <c r="BX98" s="21" t="s">
        <v>83</v>
      </c>
      <c r="CL98" s="21" t="s">
        <v>1</v>
      </c>
    </row>
    <row r="99" spans="1:90" s="3" customFormat="1" ht="16.5" customHeight="1" x14ac:dyDescent="0.2">
      <c r="A99" s="79" t="s">
        <v>84</v>
      </c>
      <c r="B99" s="44"/>
      <c r="C99" s="9"/>
      <c r="D99" s="9"/>
      <c r="E99" s="224" t="s">
        <v>74</v>
      </c>
      <c r="F99" s="224"/>
      <c r="G99" s="224"/>
      <c r="H99" s="224"/>
      <c r="I99" s="224"/>
      <c r="J99" s="9"/>
      <c r="K99" s="224" t="s">
        <v>96</v>
      </c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18">
        <f>'D - D - dodatočná hydroiz...'!J32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0" t="s">
        <v>87</v>
      </c>
      <c r="AR99" s="44"/>
      <c r="AS99" s="81">
        <v>0</v>
      </c>
      <c r="AT99" s="82">
        <f t="shared" si="1"/>
        <v>0</v>
      </c>
      <c r="AU99" s="83">
        <f>'D - D - dodatočná hydroiz...'!P127</f>
        <v>0</v>
      </c>
      <c r="AV99" s="82">
        <f>'D - D - dodatočná hydroiz...'!J35</f>
        <v>0</v>
      </c>
      <c r="AW99" s="82">
        <f>'D - D - dodatočná hydroiz...'!J36</f>
        <v>0</v>
      </c>
      <c r="AX99" s="82">
        <f>'D - D - dodatočná hydroiz...'!J37</f>
        <v>0</v>
      </c>
      <c r="AY99" s="82">
        <f>'D - D - dodatočná hydroiz...'!J38</f>
        <v>0</v>
      </c>
      <c r="AZ99" s="82">
        <f>'D - D - dodatočná hydroiz...'!F35</f>
        <v>0</v>
      </c>
      <c r="BA99" s="82">
        <f>'D - D - dodatočná hydroiz...'!F36</f>
        <v>0</v>
      </c>
      <c r="BB99" s="82">
        <f>'D - D - dodatočná hydroiz...'!F37</f>
        <v>0</v>
      </c>
      <c r="BC99" s="82">
        <f>'D - D - dodatočná hydroiz...'!F38</f>
        <v>0</v>
      </c>
      <c r="BD99" s="84">
        <f>'D - D - dodatočná hydroiz...'!F39</f>
        <v>0</v>
      </c>
      <c r="BT99" s="21" t="s">
        <v>88</v>
      </c>
      <c r="BV99" s="21" t="s">
        <v>77</v>
      </c>
      <c r="BW99" s="21" t="s">
        <v>97</v>
      </c>
      <c r="BX99" s="21" t="s">
        <v>83</v>
      </c>
      <c r="CL99" s="21" t="s">
        <v>1</v>
      </c>
    </row>
    <row r="100" spans="1:90" s="3" customFormat="1" ht="25.5" customHeight="1" x14ac:dyDescent="0.2">
      <c r="A100" s="79" t="s">
        <v>84</v>
      </c>
      <c r="B100" s="44"/>
      <c r="C100" s="9"/>
      <c r="D100" s="9"/>
      <c r="E100" s="224" t="s">
        <v>98</v>
      </c>
      <c r="F100" s="224"/>
      <c r="G100" s="224"/>
      <c r="H100" s="224"/>
      <c r="I100" s="224"/>
      <c r="J100" s="9"/>
      <c r="K100" s="224" t="s">
        <v>99</v>
      </c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18">
        <f>'E - E - výmena dlažieb a ...'!J32</f>
        <v>0</v>
      </c>
      <c r="AH100" s="219"/>
      <c r="AI100" s="219"/>
      <c r="AJ100" s="219"/>
      <c r="AK100" s="219"/>
      <c r="AL100" s="219"/>
      <c r="AM100" s="219"/>
      <c r="AN100" s="218">
        <f t="shared" si="0"/>
        <v>0</v>
      </c>
      <c r="AO100" s="219"/>
      <c r="AP100" s="219"/>
      <c r="AQ100" s="80" t="s">
        <v>87</v>
      </c>
      <c r="AR100" s="44"/>
      <c r="AS100" s="85">
        <v>0</v>
      </c>
      <c r="AT100" s="86">
        <f t="shared" si="1"/>
        <v>0</v>
      </c>
      <c r="AU100" s="87">
        <f>'E - E - výmena dlažieb a ...'!P128</f>
        <v>0</v>
      </c>
      <c r="AV100" s="86">
        <f>'E - E - výmena dlažieb a ...'!J35</f>
        <v>0</v>
      </c>
      <c r="AW100" s="86">
        <f>'E - E - výmena dlažieb a ...'!J36</f>
        <v>0</v>
      </c>
      <c r="AX100" s="86">
        <f>'E - E - výmena dlažieb a ...'!J37</f>
        <v>0</v>
      </c>
      <c r="AY100" s="86">
        <f>'E - E - výmena dlažieb a ...'!J38</f>
        <v>0</v>
      </c>
      <c r="AZ100" s="86">
        <f>'E - E - výmena dlažieb a ...'!F35</f>
        <v>0</v>
      </c>
      <c r="BA100" s="86">
        <f>'E - E - výmena dlažieb a ...'!F36</f>
        <v>0</v>
      </c>
      <c r="BB100" s="86">
        <f>'E - E - výmena dlažieb a ...'!F37</f>
        <v>0</v>
      </c>
      <c r="BC100" s="86">
        <f>'E - E - výmena dlažieb a ...'!F38</f>
        <v>0</v>
      </c>
      <c r="BD100" s="88">
        <f>'E - E - výmena dlažieb a ...'!F39</f>
        <v>0</v>
      </c>
      <c r="BT100" s="21" t="s">
        <v>88</v>
      </c>
      <c r="BV100" s="21" t="s">
        <v>77</v>
      </c>
      <c r="BW100" s="21" t="s">
        <v>100</v>
      </c>
      <c r="BX100" s="21" t="s">
        <v>83</v>
      </c>
      <c r="CL100" s="21" t="s">
        <v>1</v>
      </c>
    </row>
    <row r="101" spans="1:90" s="1" customFormat="1" ht="30" customHeight="1" x14ac:dyDescent="0.2">
      <c r="B101" s="28"/>
      <c r="AR101" s="28"/>
    </row>
    <row r="102" spans="1:90" s="1" customFormat="1" ht="6.95" customHeight="1" x14ac:dyDescent="0.2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28"/>
    </row>
  </sheetData>
  <mergeCells count="62">
    <mergeCell ref="E99:I99"/>
    <mergeCell ref="K99:AF99"/>
    <mergeCell ref="E100:I100"/>
    <mergeCell ref="K100:AF100"/>
    <mergeCell ref="E96:I96"/>
    <mergeCell ref="K96:AF96"/>
    <mergeCell ref="E97:I97"/>
    <mergeCell ref="K97:AF97"/>
    <mergeCell ref="E98:I98"/>
    <mergeCell ref="K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A - A - zosilnenie základov'!C2" display="/" xr:uid="{00000000-0004-0000-0000-000000000000}"/>
    <hyperlink ref="A97" location="'B - B - vyspravenie a opr...'!C2" display="/" xr:uid="{00000000-0004-0000-0000-000001000000}"/>
    <hyperlink ref="A98" location="'C - C - vyspravenie a opr...'!C2" display="/" xr:uid="{00000000-0004-0000-0000-000002000000}"/>
    <hyperlink ref="A99" location="'D - D - dodatočná hydroiz...'!C2" display="/" xr:uid="{00000000-0004-0000-0000-000003000000}"/>
    <hyperlink ref="A100" location="'E - E - výmena dlažieb a 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1"/>
  <sheetViews>
    <sheetView showGridLines="0" topLeftCell="A124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89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75</v>
      </c>
    </row>
    <row r="4" spans="2:46" ht="24.95" customHeight="1" x14ac:dyDescent="0.2">
      <c r="B4" s="16"/>
      <c r="D4" s="17" t="s">
        <v>101</v>
      </c>
      <c r="L4" s="16"/>
      <c r="M4" s="91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5" t="str">
        <f>'Rekapitulácia stavby'!K6</f>
        <v>STATICKÉ ZABEZPEČENIE ZÁZEMIA TELOCVIČNE A STAVEBNÉ ÚPRAVY STIEN</v>
      </c>
      <c r="F7" s="226"/>
      <c r="G7" s="226"/>
      <c r="H7" s="226"/>
      <c r="L7" s="16"/>
    </row>
    <row r="8" spans="2:46" ht="12" customHeight="1" x14ac:dyDescent="0.2">
      <c r="B8" s="16"/>
      <c r="D8" s="23" t="s">
        <v>102</v>
      </c>
      <c r="L8" s="16"/>
    </row>
    <row r="9" spans="2:46" s="1" customFormat="1" ht="16.5" customHeight="1" x14ac:dyDescent="0.2">
      <c r="B9" s="28"/>
      <c r="E9" s="225" t="s">
        <v>103</v>
      </c>
      <c r="F9" s="227"/>
      <c r="G9" s="227"/>
      <c r="H9" s="227"/>
      <c r="I9" s="92"/>
      <c r="L9" s="28"/>
    </row>
    <row r="10" spans="2:46" s="1" customFormat="1" ht="12" customHeight="1" x14ac:dyDescent="0.2">
      <c r="B10" s="28"/>
      <c r="D10" s="23" t="s">
        <v>104</v>
      </c>
      <c r="I10" s="92"/>
      <c r="L10" s="28"/>
    </row>
    <row r="11" spans="2:46" s="1" customFormat="1" ht="36.950000000000003" customHeight="1" x14ac:dyDescent="0.2">
      <c r="B11" s="28"/>
      <c r="E11" s="201" t="s">
        <v>105</v>
      </c>
      <c r="F11" s="227"/>
      <c r="G11" s="227"/>
      <c r="H11" s="227"/>
      <c r="I11" s="92"/>
      <c r="L11" s="28"/>
    </row>
    <row r="12" spans="2:46" s="1" customFormat="1" ht="11.25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3. 9. 2018</v>
      </c>
      <c r="L14" s="28"/>
    </row>
    <row r="15" spans="2:46" s="1" customFormat="1" ht="10.9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5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4"/>
      <c r="G20" s="204"/>
      <c r="H20" s="204"/>
      <c r="I20" s="9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5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34</v>
      </c>
      <c r="I28" s="92"/>
      <c r="L28" s="28"/>
    </row>
    <row r="29" spans="2:12" s="7" customFormat="1" ht="16.5" customHeight="1" x14ac:dyDescent="0.2">
      <c r="B29" s="94"/>
      <c r="E29" s="208" t="s">
        <v>1</v>
      </c>
      <c r="F29" s="208"/>
      <c r="G29" s="208"/>
      <c r="H29" s="208"/>
      <c r="I29" s="95"/>
      <c r="L29" s="94"/>
    </row>
    <row r="30" spans="2:12" s="1" customFormat="1" ht="6.95" customHeight="1" x14ac:dyDescent="0.2">
      <c r="B30" s="28"/>
      <c r="I30" s="92"/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35</v>
      </c>
      <c r="I32" s="92"/>
      <c r="J32" s="62">
        <f>ROUND(J126, 2)</f>
        <v>0</v>
      </c>
      <c r="L32" s="28"/>
    </row>
    <row r="33" spans="2:12" s="1" customFormat="1" ht="6.95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 x14ac:dyDescent="0.2">
      <c r="B34" s="28"/>
      <c r="F34" s="31" t="s">
        <v>37</v>
      </c>
      <c r="I34" s="98" t="s">
        <v>36</v>
      </c>
      <c r="J34" s="31" t="s">
        <v>38</v>
      </c>
      <c r="L34" s="28"/>
    </row>
    <row r="35" spans="2:12" s="1" customFormat="1" ht="14.45" customHeight="1" x14ac:dyDescent="0.2">
      <c r="B35" s="28"/>
      <c r="D35" s="99" t="s">
        <v>39</v>
      </c>
      <c r="E35" s="23" t="s">
        <v>40</v>
      </c>
      <c r="F35" s="100">
        <f>ROUND((SUM(BE126:BE150)),  2)</f>
        <v>0</v>
      </c>
      <c r="I35" s="101">
        <v>0.2</v>
      </c>
      <c r="J35" s="100">
        <f>ROUND(((SUM(BE126:BE150))*I35),  2)</f>
        <v>0</v>
      </c>
      <c r="L35" s="28"/>
    </row>
    <row r="36" spans="2:12" s="1" customFormat="1" ht="14.45" customHeight="1" x14ac:dyDescent="0.2">
      <c r="B36" s="28"/>
      <c r="E36" s="23" t="s">
        <v>41</v>
      </c>
      <c r="F36" s="100">
        <f>ROUND((SUM(BF126:BF150)),  2)</f>
        <v>0</v>
      </c>
      <c r="I36" s="101">
        <v>0.2</v>
      </c>
      <c r="J36" s="100">
        <f>ROUND(((SUM(BF126:BF150))*I36),  2)</f>
        <v>0</v>
      </c>
      <c r="L36" s="28"/>
    </row>
    <row r="37" spans="2:12" s="1" customFormat="1" ht="14.45" hidden="1" customHeight="1" x14ac:dyDescent="0.2">
      <c r="B37" s="28"/>
      <c r="E37" s="23" t="s">
        <v>42</v>
      </c>
      <c r="F37" s="100">
        <f>ROUND((SUM(BG126:BG150)),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 x14ac:dyDescent="0.2">
      <c r="B38" s="28"/>
      <c r="E38" s="23" t="s">
        <v>43</v>
      </c>
      <c r="F38" s="100">
        <f>ROUND((SUM(BH126:BH150)),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 x14ac:dyDescent="0.2">
      <c r="B39" s="28"/>
      <c r="E39" s="23" t="s">
        <v>44</v>
      </c>
      <c r="F39" s="100">
        <f>ROUND((SUM(BI126:BI150)),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45</v>
      </c>
      <c r="E41" s="53"/>
      <c r="F41" s="53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28"/>
    </row>
    <row r="42" spans="2:12" s="1" customFormat="1" ht="14.45" customHeight="1" x14ac:dyDescent="0.2">
      <c r="B42" s="28"/>
      <c r="I42" s="92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48</v>
      </c>
      <c r="E50" s="38"/>
      <c r="F50" s="38"/>
      <c r="G50" s="37" t="s">
        <v>49</v>
      </c>
      <c r="H50" s="38"/>
      <c r="I50" s="109"/>
      <c r="J50" s="38"/>
      <c r="K50" s="38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39" t="s">
        <v>50</v>
      </c>
      <c r="E61" s="30"/>
      <c r="F61" s="110" t="s">
        <v>51</v>
      </c>
      <c r="G61" s="39" t="s">
        <v>50</v>
      </c>
      <c r="H61" s="30"/>
      <c r="I61" s="111"/>
      <c r="J61" s="112" t="s">
        <v>51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37" t="s">
        <v>52</v>
      </c>
      <c r="E65" s="38"/>
      <c r="F65" s="38"/>
      <c r="G65" s="37" t="s">
        <v>53</v>
      </c>
      <c r="H65" s="38"/>
      <c r="I65" s="109"/>
      <c r="J65" s="38"/>
      <c r="K65" s="38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39" t="s">
        <v>50</v>
      </c>
      <c r="E76" s="30"/>
      <c r="F76" s="110" t="s">
        <v>51</v>
      </c>
      <c r="G76" s="39" t="s">
        <v>50</v>
      </c>
      <c r="H76" s="30"/>
      <c r="I76" s="111"/>
      <c r="J76" s="112" t="s">
        <v>51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 x14ac:dyDescent="0.2">
      <c r="B82" s="28"/>
      <c r="C82" s="17" t="s">
        <v>106</v>
      </c>
      <c r="I82" s="92"/>
      <c r="L82" s="28"/>
    </row>
    <row r="83" spans="2:12" s="1" customFormat="1" ht="6.95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5" t="str">
        <f>E7</f>
        <v>STATICKÉ ZABEZPEČENIE ZÁZEMIA TELOCVIČNE A STAVEBNÉ ÚPRAVY STIEN</v>
      </c>
      <c r="F85" s="226"/>
      <c r="G85" s="226"/>
      <c r="H85" s="226"/>
      <c r="I85" s="92"/>
      <c r="L85" s="28"/>
    </row>
    <row r="86" spans="2:12" ht="12" customHeight="1" x14ac:dyDescent="0.2">
      <c r="B86" s="16"/>
      <c r="C86" s="23" t="s">
        <v>102</v>
      </c>
      <c r="L86" s="16"/>
    </row>
    <row r="87" spans="2:12" s="1" customFormat="1" ht="16.5" customHeight="1" x14ac:dyDescent="0.2">
      <c r="B87" s="28"/>
      <c r="E87" s="225" t="s">
        <v>103</v>
      </c>
      <c r="F87" s="227"/>
      <c r="G87" s="227"/>
      <c r="H87" s="227"/>
      <c r="I87" s="92"/>
      <c r="L87" s="28"/>
    </row>
    <row r="88" spans="2:12" s="1" customFormat="1" ht="12" customHeight="1" x14ac:dyDescent="0.2">
      <c r="B88" s="28"/>
      <c r="C88" s="23" t="s">
        <v>104</v>
      </c>
      <c r="I88" s="92"/>
      <c r="L88" s="28"/>
    </row>
    <row r="89" spans="2:12" s="1" customFormat="1" ht="16.5" customHeight="1" x14ac:dyDescent="0.2">
      <c r="B89" s="28"/>
      <c r="E89" s="201" t="str">
        <f>E11</f>
        <v>A - A - zosilnenie základov</v>
      </c>
      <c r="F89" s="227"/>
      <c r="G89" s="227"/>
      <c r="H89" s="227"/>
      <c r="I89" s="92"/>
      <c r="L89" s="28"/>
    </row>
    <row r="90" spans="2:12" s="1" customFormat="1" ht="6.95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k.u. SNINA parc. Č. 1121/329</v>
      </c>
      <c r="I91" s="93" t="s">
        <v>21</v>
      </c>
      <c r="J91" s="48" t="str">
        <f>IF(J14="","",J14)</f>
        <v>3. 9. 2018</v>
      </c>
      <c r="L91" s="28"/>
    </row>
    <row r="92" spans="2:12" s="1" customFormat="1" ht="6.95" customHeight="1" x14ac:dyDescent="0.2">
      <c r="B92" s="28"/>
      <c r="I92" s="92"/>
      <c r="L92" s="28"/>
    </row>
    <row r="93" spans="2:12" s="1" customFormat="1" ht="27.95" customHeight="1" x14ac:dyDescent="0.2">
      <c r="B93" s="28"/>
      <c r="C93" s="23" t="s">
        <v>23</v>
      </c>
      <c r="F93" s="21" t="str">
        <f>E17</f>
        <v>ZŠ KOMENSKÉHO, ul. Komenského 2666/16, 069 01 Snin</v>
      </c>
      <c r="I93" s="93" t="s">
        <v>29</v>
      </c>
      <c r="J93" s="26" t="str">
        <f>E23</f>
        <v>ING. RÓBERT ŠMAJDA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107</v>
      </c>
      <c r="D96" s="102"/>
      <c r="E96" s="102"/>
      <c r="F96" s="102"/>
      <c r="G96" s="102"/>
      <c r="H96" s="102"/>
      <c r="I96" s="116"/>
      <c r="J96" s="117" t="s">
        <v>108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9" customHeight="1" x14ac:dyDescent="0.2">
      <c r="B98" s="28"/>
      <c r="C98" s="118" t="s">
        <v>109</v>
      </c>
      <c r="I98" s="92"/>
      <c r="J98" s="62">
        <f>J126</f>
        <v>0</v>
      </c>
      <c r="L98" s="28"/>
      <c r="AU98" s="13" t="s">
        <v>110</v>
      </c>
    </row>
    <row r="99" spans="2:47" s="8" customFormat="1" ht="24.95" customHeight="1" x14ac:dyDescent="0.2">
      <c r="B99" s="119"/>
      <c r="D99" s="120" t="s">
        <v>111</v>
      </c>
      <c r="E99" s="121"/>
      <c r="F99" s="121"/>
      <c r="G99" s="121"/>
      <c r="H99" s="121"/>
      <c r="I99" s="122"/>
      <c r="J99" s="123">
        <f>J127</f>
        <v>0</v>
      </c>
      <c r="L99" s="119"/>
    </row>
    <row r="100" spans="2:47" s="9" customFormat="1" ht="19.899999999999999" customHeight="1" x14ac:dyDescent="0.2">
      <c r="B100" s="124"/>
      <c r="D100" s="125" t="s">
        <v>112</v>
      </c>
      <c r="E100" s="126"/>
      <c r="F100" s="126"/>
      <c r="G100" s="126"/>
      <c r="H100" s="126"/>
      <c r="I100" s="127"/>
      <c r="J100" s="128">
        <f>J128</f>
        <v>0</v>
      </c>
      <c r="L100" s="124"/>
    </row>
    <row r="101" spans="2:47" s="9" customFormat="1" ht="19.899999999999999" customHeight="1" x14ac:dyDescent="0.2">
      <c r="B101" s="124"/>
      <c r="D101" s="125" t="s">
        <v>113</v>
      </c>
      <c r="E101" s="126"/>
      <c r="F101" s="126"/>
      <c r="G101" s="126"/>
      <c r="H101" s="126"/>
      <c r="I101" s="127"/>
      <c r="J101" s="128">
        <f>J136</f>
        <v>0</v>
      </c>
      <c r="L101" s="124"/>
    </row>
    <row r="102" spans="2:47" s="9" customFormat="1" ht="19.899999999999999" customHeight="1" x14ac:dyDescent="0.2">
      <c r="B102" s="124"/>
      <c r="D102" s="125" t="s">
        <v>114</v>
      </c>
      <c r="E102" s="126"/>
      <c r="F102" s="126"/>
      <c r="G102" s="126"/>
      <c r="H102" s="126"/>
      <c r="I102" s="127"/>
      <c r="J102" s="128">
        <f>J141</f>
        <v>0</v>
      </c>
      <c r="L102" s="124"/>
    </row>
    <row r="103" spans="2:47" s="9" customFormat="1" ht="19.899999999999999" customHeight="1" x14ac:dyDescent="0.2">
      <c r="B103" s="124"/>
      <c r="D103" s="125" t="s">
        <v>115</v>
      </c>
      <c r="E103" s="126"/>
      <c r="F103" s="126"/>
      <c r="G103" s="126"/>
      <c r="H103" s="126"/>
      <c r="I103" s="127"/>
      <c r="J103" s="128">
        <f>J143</f>
        <v>0</v>
      </c>
      <c r="L103" s="124"/>
    </row>
    <row r="104" spans="2:47" s="9" customFormat="1" ht="19.899999999999999" customHeight="1" x14ac:dyDescent="0.2">
      <c r="B104" s="124"/>
      <c r="D104" s="125" t="s">
        <v>116</v>
      </c>
      <c r="E104" s="126"/>
      <c r="F104" s="126"/>
      <c r="G104" s="126"/>
      <c r="H104" s="126"/>
      <c r="I104" s="127"/>
      <c r="J104" s="128">
        <f>J149</f>
        <v>0</v>
      </c>
      <c r="L104" s="124"/>
    </row>
    <row r="105" spans="2:47" s="1" customFormat="1" ht="21.75" customHeight="1" x14ac:dyDescent="0.2">
      <c r="B105" s="28"/>
      <c r="I105" s="92"/>
      <c r="L105" s="28"/>
    </row>
    <row r="106" spans="2:47" s="1" customFormat="1" ht="6.95" customHeight="1" x14ac:dyDescent="0.2">
      <c r="B106" s="40"/>
      <c r="C106" s="41"/>
      <c r="D106" s="41"/>
      <c r="E106" s="41"/>
      <c r="F106" s="41"/>
      <c r="G106" s="41"/>
      <c r="H106" s="41"/>
      <c r="I106" s="113"/>
      <c r="J106" s="41"/>
      <c r="K106" s="41"/>
      <c r="L106" s="28"/>
    </row>
    <row r="110" spans="2:47" s="1" customFormat="1" ht="6.95" customHeight="1" x14ac:dyDescent="0.2">
      <c r="B110" s="42"/>
      <c r="C110" s="43"/>
      <c r="D110" s="43"/>
      <c r="E110" s="43"/>
      <c r="F110" s="43"/>
      <c r="G110" s="43"/>
      <c r="H110" s="43"/>
      <c r="I110" s="114"/>
      <c r="J110" s="43"/>
      <c r="K110" s="43"/>
      <c r="L110" s="28"/>
    </row>
    <row r="111" spans="2:47" s="1" customFormat="1" ht="24.95" customHeight="1" x14ac:dyDescent="0.2">
      <c r="B111" s="28"/>
      <c r="C111" s="17" t="s">
        <v>117</v>
      </c>
      <c r="I111" s="92"/>
      <c r="L111" s="28"/>
    </row>
    <row r="112" spans="2:47" s="1" customFormat="1" ht="6.95" customHeight="1" x14ac:dyDescent="0.2">
      <c r="B112" s="28"/>
      <c r="I112" s="92"/>
      <c r="L112" s="28"/>
    </row>
    <row r="113" spans="2:63" s="1" customFormat="1" ht="12" customHeight="1" x14ac:dyDescent="0.2">
      <c r="B113" s="28"/>
      <c r="C113" s="23" t="s">
        <v>15</v>
      </c>
      <c r="I113" s="92"/>
      <c r="L113" s="28"/>
    </row>
    <row r="114" spans="2:63" s="1" customFormat="1" ht="16.5" customHeight="1" x14ac:dyDescent="0.2">
      <c r="B114" s="28"/>
      <c r="E114" s="225" t="str">
        <f>E7</f>
        <v>STATICKÉ ZABEZPEČENIE ZÁZEMIA TELOCVIČNE A STAVEBNÉ ÚPRAVY STIEN</v>
      </c>
      <c r="F114" s="226"/>
      <c r="G114" s="226"/>
      <c r="H114" s="226"/>
      <c r="I114" s="92"/>
      <c r="L114" s="28"/>
    </row>
    <row r="115" spans="2:63" ht="12" customHeight="1" x14ac:dyDescent="0.2">
      <c r="B115" s="16"/>
      <c r="C115" s="23" t="s">
        <v>102</v>
      </c>
      <c r="L115" s="16"/>
    </row>
    <row r="116" spans="2:63" s="1" customFormat="1" ht="16.5" customHeight="1" x14ac:dyDescent="0.2">
      <c r="B116" s="28"/>
      <c r="E116" s="225" t="s">
        <v>103</v>
      </c>
      <c r="F116" s="227"/>
      <c r="G116" s="227"/>
      <c r="H116" s="227"/>
      <c r="I116" s="92"/>
      <c r="L116" s="28"/>
    </row>
    <row r="117" spans="2:63" s="1" customFormat="1" ht="12" customHeight="1" x14ac:dyDescent="0.2">
      <c r="B117" s="28"/>
      <c r="C117" s="23" t="s">
        <v>104</v>
      </c>
      <c r="I117" s="92"/>
      <c r="L117" s="28"/>
    </row>
    <row r="118" spans="2:63" s="1" customFormat="1" ht="16.5" customHeight="1" x14ac:dyDescent="0.2">
      <c r="B118" s="28"/>
      <c r="E118" s="201" t="str">
        <f>E11</f>
        <v>A - A - zosilnenie základov</v>
      </c>
      <c r="F118" s="227"/>
      <c r="G118" s="227"/>
      <c r="H118" s="227"/>
      <c r="I118" s="92"/>
      <c r="L118" s="28"/>
    </row>
    <row r="119" spans="2:63" s="1" customFormat="1" ht="6.95" customHeight="1" x14ac:dyDescent="0.2">
      <c r="B119" s="28"/>
      <c r="I119" s="92"/>
      <c r="L119" s="28"/>
    </row>
    <row r="120" spans="2:63" s="1" customFormat="1" ht="12" customHeight="1" x14ac:dyDescent="0.2">
      <c r="B120" s="28"/>
      <c r="C120" s="23" t="s">
        <v>19</v>
      </c>
      <c r="F120" s="21" t="str">
        <f>F14</f>
        <v>k.u. SNINA parc. Č. 1121/329</v>
      </c>
      <c r="I120" s="93" t="s">
        <v>21</v>
      </c>
      <c r="J120" s="48" t="str">
        <f>IF(J14="","",J14)</f>
        <v>3. 9. 2018</v>
      </c>
      <c r="L120" s="28"/>
    </row>
    <row r="121" spans="2:63" s="1" customFormat="1" ht="6.95" customHeight="1" x14ac:dyDescent="0.2">
      <c r="B121" s="28"/>
      <c r="I121" s="92"/>
      <c r="L121" s="28"/>
    </row>
    <row r="122" spans="2:63" s="1" customFormat="1" ht="27.95" customHeight="1" x14ac:dyDescent="0.2">
      <c r="B122" s="28"/>
      <c r="C122" s="23" t="s">
        <v>23</v>
      </c>
      <c r="F122" s="21" t="str">
        <f>E17</f>
        <v>ZŠ KOMENSKÉHO, ul. Komenského 2666/16, 069 01 Snin</v>
      </c>
      <c r="I122" s="93" t="s">
        <v>29</v>
      </c>
      <c r="J122" s="26" t="str">
        <f>E23</f>
        <v>ING. RÓBERT ŠMAJDA</v>
      </c>
      <c r="L122" s="28"/>
    </row>
    <row r="123" spans="2:63" s="1" customFormat="1" ht="15.2" customHeight="1" x14ac:dyDescent="0.2">
      <c r="B123" s="28"/>
      <c r="C123" s="23" t="s">
        <v>27</v>
      </c>
      <c r="F123" s="21" t="str">
        <f>IF(E20="","",E20)</f>
        <v>Vyplň údaj</v>
      </c>
      <c r="I123" s="93" t="s">
        <v>32</v>
      </c>
      <c r="J123" s="26" t="str">
        <f>E26</f>
        <v xml:space="preserve"> </v>
      </c>
      <c r="L123" s="28"/>
    </row>
    <row r="124" spans="2:63" s="1" customFormat="1" ht="10.35" customHeight="1" x14ac:dyDescent="0.2">
      <c r="B124" s="28"/>
      <c r="I124" s="92"/>
      <c r="L124" s="28"/>
    </row>
    <row r="125" spans="2:63" s="10" customFormat="1" ht="29.25" customHeight="1" x14ac:dyDescent="0.2">
      <c r="B125" s="129"/>
      <c r="C125" s="130" t="s">
        <v>118</v>
      </c>
      <c r="D125" s="131" t="s">
        <v>60</v>
      </c>
      <c r="E125" s="131" t="s">
        <v>56</v>
      </c>
      <c r="F125" s="131" t="s">
        <v>57</v>
      </c>
      <c r="G125" s="131" t="s">
        <v>119</v>
      </c>
      <c r="H125" s="131" t="s">
        <v>120</v>
      </c>
      <c r="I125" s="132" t="s">
        <v>121</v>
      </c>
      <c r="J125" s="133" t="s">
        <v>108</v>
      </c>
      <c r="K125" s="134" t="s">
        <v>122</v>
      </c>
      <c r="L125" s="129"/>
      <c r="M125" s="55" t="s">
        <v>1</v>
      </c>
      <c r="N125" s="56" t="s">
        <v>39</v>
      </c>
      <c r="O125" s="56" t="s">
        <v>123</v>
      </c>
      <c r="P125" s="56" t="s">
        <v>124</v>
      </c>
      <c r="Q125" s="56" t="s">
        <v>125</v>
      </c>
      <c r="R125" s="56" t="s">
        <v>126</v>
      </c>
      <c r="S125" s="56" t="s">
        <v>127</v>
      </c>
      <c r="T125" s="57" t="s">
        <v>128</v>
      </c>
    </row>
    <row r="126" spans="2:63" s="1" customFormat="1" ht="22.9" customHeight="1" x14ac:dyDescent="0.25">
      <c r="B126" s="28"/>
      <c r="C126" s="60" t="s">
        <v>109</v>
      </c>
      <c r="I126" s="92"/>
      <c r="J126" s="135">
        <f>BK126</f>
        <v>0</v>
      </c>
      <c r="L126" s="28"/>
      <c r="M126" s="58"/>
      <c r="N126" s="49"/>
      <c r="O126" s="49"/>
      <c r="P126" s="136">
        <f>P127</f>
        <v>0</v>
      </c>
      <c r="Q126" s="49"/>
      <c r="R126" s="136">
        <f>R127</f>
        <v>22.774392479999996</v>
      </c>
      <c r="S126" s="49"/>
      <c r="T126" s="137">
        <f>T127</f>
        <v>1.925</v>
      </c>
      <c r="AT126" s="13" t="s">
        <v>74</v>
      </c>
      <c r="AU126" s="13" t="s">
        <v>110</v>
      </c>
      <c r="BK126" s="138">
        <f>BK127</f>
        <v>0</v>
      </c>
    </row>
    <row r="127" spans="2:63" s="11" customFormat="1" ht="25.9" customHeight="1" x14ac:dyDescent="0.2">
      <c r="B127" s="139"/>
      <c r="D127" s="140" t="s">
        <v>74</v>
      </c>
      <c r="E127" s="141" t="s">
        <v>129</v>
      </c>
      <c r="F127" s="141" t="s">
        <v>130</v>
      </c>
      <c r="I127" s="142"/>
      <c r="J127" s="143">
        <f>BK127</f>
        <v>0</v>
      </c>
      <c r="L127" s="139"/>
      <c r="M127" s="144"/>
      <c r="N127" s="145"/>
      <c r="O127" s="145"/>
      <c r="P127" s="146">
        <f>P128+P136+P141+P143+P149</f>
        <v>0</v>
      </c>
      <c r="Q127" s="145"/>
      <c r="R127" s="146">
        <f>R128+R136+R141+R143+R149</f>
        <v>22.774392479999996</v>
      </c>
      <c r="S127" s="145"/>
      <c r="T127" s="147">
        <f>T128+T136+T141+T143+T149</f>
        <v>1.925</v>
      </c>
      <c r="AR127" s="140" t="s">
        <v>82</v>
      </c>
      <c r="AT127" s="148" t="s">
        <v>74</v>
      </c>
      <c r="AU127" s="148" t="s">
        <v>75</v>
      </c>
      <c r="AY127" s="140" t="s">
        <v>131</v>
      </c>
      <c r="BK127" s="149">
        <f>BK128+BK136+BK141+BK143+BK149</f>
        <v>0</v>
      </c>
    </row>
    <row r="128" spans="2:63" s="11" customFormat="1" ht="22.9" customHeight="1" x14ac:dyDescent="0.2">
      <c r="B128" s="139"/>
      <c r="D128" s="140" t="s">
        <v>74</v>
      </c>
      <c r="E128" s="150" t="s">
        <v>82</v>
      </c>
      <c r="F128" s="150" t="s">
        <v>132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SUM(P129:P135)</f>
        <v>0</v>
      </c>
      <c r="Q128" s="145"/>
      <c r="R128" s="146">
        <f>SUM(R129:R135)</f>
        <v>0</v>
      </c>
      <c r="S128" s="145"/>
      <c r="T128" s="147">
        <f>SUM(T129:T135)</f>
        <v>1.925</v>
      </c>
      <c r="AR128" s="140" t="s">
        <v>82</v>
      </c>
      <c r="AT128" s="148" t="s">
        <v>74</v>
      </c>
      <c r="AU128" s="148" t="s">
        <v>82</v>
      </c>
      <c r="AY128" s="140" t="s">
        <v>131</v>
      </c>
      <c r="BK128" s="149">
        <f>SUM(BK129:BK135)</f>
        <v>0</v>
      </c>
    </row>
    <row r="129" spans="2:65" s="1" customFormat="1" ht="24" customHeight="1" x14ac:dyDescent="0.2">
      <c r="B129" s="152"/>
      <c r="C129" s="153" t="s">
        <v>82</v>
      </c>
      <c r="D129" s="153" t="s">
        <v>133</v>
      </c>
      <c r="E129" s="154" t="s">
        <v>134</v>
      </c>
      <c r="F129" s="155" t="s">
        <v>135</v>
      </c>
      <c r="G129" s="156" t="s">
        <v>136</v>
      </c>
      <c r="H129" s="157">
        <v>5</v>
      </c>
      <c r="I129" s="158"/>
      <c r="J129" s="159">
        <f t="shared" ref="J129:J135" si="0">ROUND(I129*H129,2)</f>
        <v>0</v>
      </c>
      <c r="K129" s="155" t="s">
        <v>137</v>
      </c>
      <c r="L129" s="28"/>
      <c r="M129" s="160" t="s">
        <v>1</v>
      </c>
      <c r="N129" s="161" t="s">
        <v>41</v>
      </c>
      <c r="O129" s="51"/>
      <c r="P129" s="162">
        <f t="shared" ref="P129:P135" si="1">O129*H129</f>
        <v>0</v>
      </c>
      <c r="Q129" s="162">
        <v>0</v>
      </c>
      <c r="R129" s="162">
        <f t="shared" ref="R129:R135" si="2">Q129*H129</f>
        <v>0</v>
      </c>
      <c r="S129" s="162">
        <v>0.16</v>
      </c>
      <c r="T129" s="163">
        <f t="shared" ref="T129:T135" si="3">S129*H129</f>
        <v>0.8</v>
      </c>
      <c r="AR129" s="164" t="s">
        <v>138</v>
      </c>
      <c r="AT129" s="164" t="s">
        <v>133</v>
      </c>
      <c r="AU129" s="164" t="s">
        <v>88</v>
      </c>
      <c r="AY129" s="13" t="s">
        <v>131</v>
      </c>
      <c r="BE129" s="165">
        <f t="shared" ref="BE129:BE135" si="4">IF(N129="základná",J129,0)</f>
        <v>0</v>
      </c>
      <c r="BF129" s="165">
        <f t="shared" ref="BF129:BF135" si="5">IF(N129="znížená",J129,0)</f>
        <v>0</v>
      </c>
      <c r="BG129" s="165">
        <f t="shared" ref="BG129:BG135" si="6">IF(N129="zákl. prenesená",J129,0)</f>
        <v>0</v>
      </c>
      <c r="BH129" s="165">
        <f t="shared" ref="BH129:BH135" si="7">IF(N129="zníž. prenesená",J129,0)</f>
        <v>0</v>
      </c>
      <c r="BI129" s="165">
        <f t="shared" ref="BI129:BI135" si="8">IF(N129="nulová",J129,0)</f>
        <v>0</v>
      </c>
      <c r="BJ129" s="13" t="s">
        <v>88</v>
      </c>
      <c r="BK129" s="165">
        <f t="shared" ref="BK129:BK135" si="9">ROUND(I129*H129,2)</f>
        <v>0</v>
      </c>
      <c r="BL129" s="13" t="s">
        <v>138</v>
      </c>
      <c r="BM129" s="164" t="s">
        <v>139</v>
      </c>
    </row>
    <row r="130" spans="2:65" s="1" customFormat="1" ht="24" customHeight="1" x14ac:dyDescent="0.2">
      <c r="B130" s="152"/>
      <c r="C130" s="153" t="s">
        <v>88</v>
      </c>
      <c r="D130" s="153" t="s">
        <v>133</v>
      </c>
      <c r="E130" s="154" t="s">
        <v>140</v>
      </c>
      <c r="F130" s="155" t="s">
        <v>141</v>
      </c>
      <c r="G130" s="156" t="s">
        <v>136</v>
      </c>
      <c r="H130" s="157">
        <v>5</v>
      </c>
      <c r="I130" s="158"/>
      <c r="J130" s="159">
        <f t="shared" si="0"/>
        <v>0</v>
      </c>
      <c r="K130" s="155" t="s">
        <v>137</v>
      </c>
      <c r="L130" s="28"/>
      <c r="M130" s="160" t="s">
        <v>1</v>
      </c>
      <c r="N130" s="161" t="s">
        <v>41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0.22500000000000001</v>
      </c>
      <c r="T130" s="163">
        <f t="shared" si="3"/>
        <v>1.125</v>
      </c>
      <c r="AR130" s="164" t="s">
        <v>138</v>
      </c>
      <c r="AT130" s="164" t="s">
        <v>133</v>
      </c>
      <c r="AU130" s="164" t="s">
        <v>88</v>
      </c>
      <c r="AY130" s="13" t="s">
        <v>131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88</v>
      </c>
      <c r="BK130" s="165">
        <f t="shared" si="9"/>
        <v>0</v>
      </c>
      <c r="BL130" s="13" t="s">
        <v>138</v>
      </c>
      <c r="BM130" s="164" t="s">
        <v>142</v>
      </c>
    </row>
    <row r="131" spans="2:65" s="1" customFormat="1" ht="24" customHeight="1" x14ac:dyDescent="0.2">
      <c r="B131" s="152"/>
      <c r="C131" s="153" t="s">
        <v>143</v>
      </c>
      <c r="D131" s="153" t="s">
        <v>133</v>
      </c>
      <c r="E131" s="154" t="s">
        <v>144</v>
      </c>
      <c r="F131" s="155" t="s">
        <v>145</v>
      </c>
      <c r="G131" s="156" t="s">
        <v>146</v>
      </c>
      <c r="H131" s="157">
        <v>8.64</v>
      </c>
      <c r="I131" s="158"/>
      <c r="J131" s="159">
        <f t="shared" si="0"/>
        <v>0</v>
      </c>
      <c r="K131" s="155" t="s">
        <v>137</v>
      </c>
      <c r="L131" s="28"/>
      <c r="M131" s="160" t="s">
        <v>1</v>
      </c>
      <c r="N131" s="161" t="s">
        <v>41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138</v>
      </c>
      <c r="AT131" s="164" t="s">
        <v>133</v>
      </c>
      <c r="AU131" s="164" t="s">
        <v>88</v>
      </c>
      <c r="AY131" s="13" t="s">
        <v>131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88</v>
      </c>
      <c r="BK131" s="165">
        <f t="shared" si="9"/>
        <v>0</v>
      </c>
      <c r="BL131" s="13" t="s">
        <v>138</v>
      </c>
      <c r="BM131" s="164" t="s">
        <v>147</v>
      </c>
    </row>
    <row r="132" spans="2:65" s="1" customFormat="1" ht="24" customHeight="1" x14ac:dyDescent="0.2">
      <c r="B132" s="152"/>
      <c r="C132" s="153" t="s">
        <v>138</v>
      </c>
      <c r="D132" s="153" t="s">
        <v>133</v>
      </c>
      <c r="E132" s="154" t="s">
        <v>148</v>
      </c>
      <c r="F132" s="155" t="s">
        <v>149</v>
      </c>
      <c r="G132" s="156" t="s">
        <v>146</v>
      </c>
      <c r="H132" s="157">
        <v>8.64</v>
      </c>
      <c r="I132" s="158"/>
      <c r="J132" s="159">
        <f t="shared" si="0"/>
        <v>0</v>
      </c>
      <c r="K132" s="155" t="s">
        <v>137</v>
      </c>
      <c r="L132" s="28"/>
      <c r="M132" s="160" t="s">
        <v>1</v>
      </c>
      <c r="N132" s="161" t="s">
        <v>41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138</v>
      </c>
      <c r="AT132" s="164" t="s">
        <v>133</v>
      </c>
      <c r="AU132" s="164" t="s">
        <v>88</v>
      </c>
      <c r="AY132" s="13" t="s">
        <v>131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88</v>
      </c>
      <c r="BK132" s="165">
        <f t="shared" si="9"/>
        <v>0</v>
      </c>
      <c r="BL132" s="13" t="s">
        <v>138</v>
      </c>
      <c r="BM132" s="164" t="s">
        <v>150</v>
      </c>
    </row>
    <row r="133" spans="2:65" s="1" customFormat="1" ht="16.5" customHeight="1" x14ac:dyDescent="0.2">
      <c r="B133" s="152"/>
      <c r="C133" s="153" t="s">
        <v>151</v>
      </c>
      <c r="D133" s="153" t="s">
        <v>133</v>
      </c>
      <c r="E133" s="154" t="s">
        <v>152</v>
      </c>
      <c r="F133" s="155" t="s">
        <v>153</v>
      </c>
      <c r="G133" s="156" t="s">
        <v>146</v>
      </c>
      <c r="H133" s="157">
        <v>8.64</v>
      </c>
      <c r="I133" s="158"/>
      <c r="J133" s="159">
        <f t="shared" si="0"/>
        <v>0</v>
      </c>
      <c r="K133" s="155" t="s">
        <v>137</v>
      </c>
      <c r="L133" s="28"/>
      <c r="M133" s="160" t="s">
        <v>1</v>
      </c>
      <c r="N133" s="161" t="s">
        <v>41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138</v>
      </c>
      <c r="AT133" s="164" t="s">
        <v>133</v>
      </c>
      <c r="AU133" s="164" t="s">
        <v>88</v>
      </c>
      <c r="AY133" s="13" t="s">
        <v>131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88</v>
      </c>
      <c r="BK133" s="165">
        <f t="shared" si="9"/>
        <v>0</v>
      </c>
      <c r="BL133" s="13" t="s">
        <v>138</v>
      </c>
      <c r="BM133" s="164" t="s">
        <v>154</v>
      </c>
    </row>
    <row r="134" spans="2:65" s="1" customFormat="1" ht="16.5" customHeight="1" x14ac:dyDescent="0.2">
      <c r="B134" s="152"/>
      <c r="C134" s="153" t="s">
        <v>155</v>
      </c>
      <c r="D134" s="153" t="s">
        <v>133</v>
      </c>
      <c r="E134" s="154" t="s">
        <v>156</v>
      </c>
      <c r="F134" s="155" t="s">
        <v>157</v>
      </c>
      <c r="G134" s="156" t="s">
        <v>146</v>
      </c>
      <c r="H134" s="157">
        <v>8.64</v>
      </c>
      <c r="I134" s="158"/>
      <c r="J134" s="159">
        <f t="shared" si="0"/>
        <v>0</v>
      </c>
      <c r="K134" s="155" t="s">
        <v>137</v>
      </c>
      <c r="L134" s="28"/>
      <c r="M134" s="160" t="s">
        <v>1</v>
      </c>
      <c r="N134" s="161" t="s">
        <v>41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138</v>
      </c>
      <c r="AT134" s="164" t="s">
        <v>133</v>
      </c>
      <c r="AU134" s="164" t="s">
        <v>88</v>
      </c>
      <c r="AY134" s="13" t="s">
        <v>131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88</v>
      </c>
      <c r="BK134" s="165">
        <f t="shared" si="9"/>
        <v>0</v>
      </c>
      <c r="BL134" s="13" t="s">
        <v>138</v>
      </c>
      <c r="BM134" s="164" t="s">
        <v>158</v>
      </c>
    </row>
    <row r="135" spans="2:65" s="1" customFormat="1" ht="24" customHeight="1" x14ac:dyDescent="0.2">
      <c r="B135" s="152"/>
      <c r="C135" s="153" t="s">
        <v>159</v>
      </c>
      <c r="D135" s="153" t="s">
        <v>133</v>
      </c>
      <c r="E135" s="154" t="s">
        <v>160</v>
      </c>
      <c r="F135" s="155" t="s">
        <v>161</v>
      </c>
      <c r="G135" s="156" t="s">
        <v>162</v>
      </c>
      <c r="H135" s="157">
        <v>16.157</v>
      </c>
      <c r="I135" s="158"/>
      <c r="J135" s="159">
        <f t="shared" si="0"/>
        <v>0</v>
      </c>
      <c r="K135" s="155" t="s">
        <v>137</v>
      </c>
      <c r="L135" s="28"/>
      <c r="M135" s="160" t="s">
        <v>1</v>
      </c>
      <c r="N135" s="161" t="s">
        <v>41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138</v>
      </c>
      <c r="AT135" s="164" t="s">
        <v>133</v>
      </c>
      <c r="AU135" s="164" t="s">
        <v>88</v>
      </c>
      <c r="AY135" s="13" t="s">
        <v>131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88</v>
      </c>
      <c r="BK135" s="165">
        <f t="shared" si="9"/>
        <v>0</v>
      </c>
      <c r="BL135" s="13" t="s">
        <v>138</v>
      </c>
      <c r="BM135" s="164" t="s">
        <v>163</v>
      </c>
    </row>
    <row r="136" spans="2:65" s="11" customFormat="1" ht="22.9" customHeight="1" x14ac:dyDescent="0.2">
      <c r="B136" s="139"/>
      <c r="D136" s="140" t="s">
        <v>74</v>
      </c>
      <c r="E136" s="150" t="s">
        <v>88</v>
      </c>
      <c r="F136" s="150" t="s">
        <v>164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SUM(P137:P140)</f>
        <v>0</v>
      </c>
      <c r="Q136" s="145"/>
      <c r="R136" s="146">
        <f>SUM(R137:R140)</f>
        <v>21.566592479999997</v>
      </c>
      <c r="S136" s="145"/>
      <c r="T136" s="147">
        <f>SUM(T137:T140)</f>
        <v>0</v>
      </c>
      <c r="AR136" s="140" t="s">
        <v>82</v>
      </c>
      <c r="AT136" s="148" t="s">
        <v>74</v>
      </c>
      <c r="AU136" s="148" t="s">
        <v>82</v>
      </c>
      <c r="AY136" s="140" t="s">
        <v>131</v>
      </c>
      <c r="BK136" s="149">
        <f>SUM(BK137:BK140)</f>
        <v>0</v>
      </c>
    </row>
    <row r="137" spans="2:65" s="1" customFormat="1" ht="16.5" customHeight="1" x14ac:dyDescent="0.2">
      <c r="B137" s="152"/>
      <c r="C137" s="153" t="s">
        <v>165</v>
      </c>
      <c r="D137" s="153" t="s">
        <v>133</v>
      </c>
      <c r="E137" s="154" t="s">
        <v>166</v>
      </c>
      <c r="F137" s="155" t="s">
        <v>167</v>
      </c>
      <c r="G137" s="156" t="s">
        <v>136</v>
      </c>
      <c r="H137" s="157">
        <v>11.5</v>
      </c>
      <c r="I137" s="158"/>
      <c r="J137" s="159">
        <f>ROUND(I137*H137,2)</f>
        <v>0</v>
      </c>
      <c r="K137" s="155" t="s">
        <v>137</v>
      </c>
      <c r="L137" s="28"/>
      <c r="M137" s="160" t="s">
        <v>1</v>
      </c>
      <c r="N137" s="161" t="s">
        <v>41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138</v>
      </c>
      <c r="AT137" s="164" t="s">
        <v>133</v>
      </c>
      <c r="AU137" s="164" t="s">
        <v>88</v>
      </c>
      <c r="AY137" s="13" t="s">
        <v>131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88</v>
      </c>
      <c r="BK137" s="165">
        <f>ROUND(I137*H137,2)</f>
        <v>0</v>
      </c>
      <c r="BL137" s="13" t="s">
        <v>138</v>
      </c>
      <c r="BM137" s="164" t="s">
        <v>168</v>
      </c>
    </row>
    <row r="138" spans="2:65" s="1" customFormat="1" ht="24" customHeight="1" x14ac:dyDescent="0.2">
      <c r="B138" s="152"/>
      <c r="C138" s="153" t="s">
        <v>169</v>
      </c>
      <c r="D138" s="153" t="s">
        <v>133</v>
      </c>
      <c r="E138" s="154" t="s">
        <v>170</v>
      </c>
      <c r="F138" s="155" t="s">
        <v>171</v>
      </c>
      <c r="G138" s="156" t="s">
        <v>146</v>
      </c>
      <c r="H138" s="157">
        <v>0.4</v>
      </c>
      <c r="I138" s="158"/>
      <c r="J138" s="159">
        <f>ROUND(I138*H138,2)</f>
        <v>0</v>
      </c>
      <c r="K138" s="155" t="s">
        <v>137</v>
      </c>
      <c r="L138" s="28"/>
      <c r="M138" s="160" t="s">
        <v>1</v>
      </c>
      <c r="N138" s="161" t="s">
        <v>41</v>
      </c>
      <c r="O138" s="51"/>
      <c r="P138" s="162">
        <f>O138*H138</f>
        <v>0</v>
      </c>
      <c r="Q138" s="162">
        <v>2.0699999999999998</v>
      </c>
      <c r="R138" s="162">
        <f>Q138*H138</f>
        <v>0.82799999999999996</v>
      </c>
      <c r="S138" s="162">
        <v>0</v>
      </c>
      <c r="T138" s="163">
        <f>S138*H138</f>
        <v>0</v>
      </c>
      <c r="AR138" s="164" t="s">
        <v>138</v>
      </c>
      <c r="AT138" s="164" t="s">
        <v>133</v>
      </c>
      <c r="AU138" s="164" t="s">
        <v>88</v>
      </c>
      <c r="AY138" s="13" t="s">
        <v>131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88</v>
      </c>
      <c r="BK138" s="165">
        <f>ROUND(I138*H138,2)</f>
        <v>0</v>
      </c>
      <c r="BL138" s="13" t="s">
        <v>138</v>
      </c>
      <c r="BM138" s="164" t="s">
        <v>172</v>
      </c>
    </row>
    <row r="139" spans="2:65" s="1" customFormat="1" ht="24" customHeight="1" x14ac:dyDescent="0.2">
      <c r="B139" s="152"/>
      <c r="C139" s="153" t="s">
        <v>173</v>
      </c>
      <c r="D139" s="153" t="s">
        <v>133</v>
      </c>
      <c r="E139" s="154" t="s">
        <v>174</v>
      </c>
      <c r="F139" s="155" t="s">
        <v>175</v>
      </c>
      <c r="G139" s="156" t="s">
        <v>162</v>
      </c>
      <c r="H139" s="157">
        <v>0.16800000000000001</v>
      </c>
      <c r="I139" s="158"/>
      <c r="J139" s="159">
        <f>ROUND(I139*H139,2)</f>
        <v>0</v>
      </c>
      <c r="K139" s="155" t="s">
        <v>137</v>
      </c>
      <c r="L139" s="28"/>
      <c r="M139" s="160" t="s">
        <v>1</v>
      </c>
      <c r="N139" s="161" t="s">
        <v>41</v>
      </c>
      <c r="O139" s="51"/>
      <c r="P139" s="162">
        <f>O139*H139</f>
        <v>0</v>
      </c>
      <c r="Q139" s="162">
        <v>1.20296</v>
      </c>
      <c r="R139" s="162">
        <f>Q139*H139</f>
        <v>0.20209728000000002</v>
      </c>
      <c r="S139" s="162">
        <v>0</v>
      </c>
      <c r="T139" s="163">
        <f>S139*H139</f>
        <v>0</v>
      </c>
      <c r="AR139" s="164" t="s">
        <v>138</v>
      </c>
      <c r="AT139" s="164" t="s">
        <v>133</v>
      </c>
      <c r="AU139" s="164" t="s">
        <v>88</v>
      </c>
      <c r="AY139" s="13" t="s">
        <v>131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88</v>
      </c>
      <c r="BK139" s="165">
        <f>ROUND(I139*H139,2)</f>
        <v>0</v>
      </c>
      <c r="BL139" s="13" t="s">
        <v>138</v>
      </c>
      <c r="BM139" s="164" t="s">
        <v>176</v>
      </c>
    </row>
    <row r="140" spans="2:65" s="1" customFormat="1" ht="36" customHeight="1" x14ac:dyDescent="0.2">
      <c r="B140" s="152"/>
      <c r="C140" s="153" t="s">
        <v>177</v>
      </c>
      <c r="D140" s="153" t="s">
        <v>133</v>
      </c>
      <c r="E140" s="154" t="s">
        <v>178</v>
      </c>
      <c r="F140" s="155" t="s">
        <v>179</v>
      </c>
      <c r="G140" s="156" t="s">
        <v>146</v>
      </c>
      <c r="H140" s="157">
        <v>9.36</v>
      </c>
      <c r="I140" s="158"/>
      <c r="J140" s="159">
        <f>ROUND(I140*H140,2)</f>
        <v>0</v>
      </c>
      <c r="K140" s="155" t="s">
        <v>137</v>
      </c>
      <c r="L140" s="28"/>
      <c r="M140" s="160" t="s">
        <v>1</v>
      </c>
      <c r="N140" s="161" t="s">
        <v>41</v>
      </c>
      <c r="O140" s="51"/>
      <c r="P140" s="162">
        <f>O140*H140</f>
        <v>0</v>
      </c>
      <c r="Q140" s="162">
        <v>2.19407</v>
      </c>
      <c r="R140" s="162">
        <f>Q140*H140</f>
        <v>20.536495199999997</v>
      </c>
      <c r="S140" s="162">
        <v>0</v>
      </c>
      <c r="T140" s="163">
        <f>S140*H140</f>
        <v>0</v>
      </c>
      <c r="AR140" s="164" t="s">
        <v>138</v>
      </c>
      <c r="AT140" s="164" t="s">
        <v>133</v>
      </c>
      <c r="AU140" s="164" t="s">
        <v>88</v>
      </c>
      <c r="AY140" s="13" t="s">
        <v>131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88</v>
      </c>
      <c r="BK140" s="165">
        <f>ROUND(I140*H140,2)</f>
        <v>0</v>
      </c>
      <c r="BL140" s="13" t="s">
        <v>138</v>
      </c>
      <c r="BM140" s="164" t="s">
        <v>180</v>
      </c>
    </row>
    <row r="141" spans="2:65" s="11" customFormat="1" ht="22.9" customHeight="1" x14ac:dyDescent="0.2">
      <c r="B141" s="139"/>
      <c r="D141" s="140" t="s">
        <v>74</v>
      </c>
      <c r="E141" s="150" t="s">
        <v>151</v>
      </c>
      <c r="F141" s="150" t="s">
        <v>181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1.2078</v>
      </c>
      <c r="S141" s="145"/>
      <c r="T141" s="147">
        <f>T142</f>
        <v>0</v>
      </c>
      <c r="AR141" s="140" t="s">
        <v>82</v>
      </c>
      <c r="AT141" s="148" t="s">
        <v>74</v>
      </c>
      <c r="AU141" s="148" t="s">
        <v>82</v>
      </c>
      <c r="AY141" s="140" t="s">
        <v>131</v>
      </c>
      <c r="BK141" s="149">
        <f>BK142</f>
        <v>0</v>
      </c>
    </row>
    <row r="142" spans="2:65" s="1" customFormat="1" ht="24" customHeight="1" x14ac:dyDescent="0.2">
      <c r="B142" s="152"/>
      <c r="C142" s="153" t="s">
        <v>182</v>
      </c>
      <c r="D142" s="153" t="s">
        <v>133</v>
      </c>
      <c r="E142" s="154" t="s">
        <v>183</v>
      </c>
      <c r="F142" s="155" t="s">
        <v>184</v>
      </c>
      <c r="G142" s="156" t="s">
        <v>136</v>
      </c>
      <c r="H142" s="157">
        <v>5</v>
      </c>
      <c r="I142" s="158"/>
      <c r="J142" s="159">
        <f>ROUND(I142*H142,2)</f>
        <v>0</v>
      </c>
      <c r="K142" s="155" t="s">
        <v>137</v>
      </c>
      <c r="L142" s="28"/>
      <c r="M142" s="160" t="s">
        <v>1</v>
      </c>
      <c r="N142" s="161" t="s">
        <v>41</v>
      </c>
      <c r="O142" s="51"/>
      <c r="P142" s="162">
        <f>O142*H142</f>
        <v>0</v>
      </c>
      <c r="Q142" s="162">
        <v>0.24156</v>
      </c>
      <c r="R142" s="162">
        <f>Q142*H142</f>
        <v>1.2078</v>
      </c>
      <c r="S142" s="162">
        <v>0</v>
      </c>
      <c r="T142" s="163">
        <f>S142*H142</f>
        <v>0</v>
      </c>
      <c r="AR142" s="164" t="s">
        <v>138</v>
      </c>
      <c r="AT142" s="164" t="s">
        <v>133</v>
      </c>
      <c r="AU142" s="164" t="s">
        <v>88</v>
      </c>
      <c r="AY142" s="13" t="s">
        <v>131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88</v>
      </c>
      <c r="BK142" s="165">
        <f>ROUND(I142*H142,2)</f>
        <v>0</v>
      </c>
      <c r="BL142" s="13" t="s">
        <v>138</v>
      </c>
      <c r="BM142" s="164" t="s">
        <v>185</v>
      </c>
    </row>
    <row r="143" spans="2:65" s="11" customFormat="1" ht="22.9" customHeight="1" x14ac:dyDescent="0.2">
      <c r="B143" s="139"/>
      <c r="D143" s="140" t="s">
        <v>74</v>
      </c>
      <c r="E143" s="150" t="s">
        <v>169</v>
      </c>
      <c r="F143" s="150" t="s">
        <v>186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SUM(P144:P148)</f>
        <v>0</v>
      </c>
      <c r="Q143" s="145"/>
      <c r="R143" s="146">
        <f>SUM(R144:R148)</f>
        <v>0</v>
      </c>
      <c r="S143" s="145"/>
      <c r="T143" s="147">
        <f>SUM(T144:T148)</f>
        <v>0</v>
      </c>
      <c r="AR143" s="140" t="s">
        <v>82</v>
      </c>
      <c r="AT143" s="148" t="s">
        <v>74</v>
      </c>
      <c r="AU143" s="148" t="s">
        <v>82</v>
      </c>
      <c r="AY143" s="140" t="s">
        <v>131</v>
      </c>
      <c r="BK143" s="149">
        <f>SUM(BK144:BK148)</f>
        <v>0</v>
      </c>
    </row>
    <row r="144" spans="2:65" s="1" customFormat="1" ht="16.5" customHeight="1" x14ac:dyDescent="0.2">
      <c r="B144" s="152"/>
      <c r="C144" s="153" t="s">
        <v>187</v>
      </c>
      <c r="D144" s="153" t="s">
        <v>133</v>
      </c>
      <c r="E144" s="154" t="s">
        <v>188</v>
      </c>
      <c r="F144" s="155" t="s">
        <v>189</v>
      </c>
      <c r="G144" s="156" t="s">
        <v>162</v>
      </c>
      <c r="H144" s="157">
        <v>1.925</v>
      </c>
      <c r="I144" s="158"/>
      <c r="J144" s="159">
        <f>ROUND(I144*H144,2)</f>
        <v>0</v>
      </c>
      <c r="K144" s="155" t="s">
        <v>137</v>
      </c>
      <c r="L144" s="28"/>
      <c r="M144" s="160" t="s">
        <v>1</v>
      </c>
      <c r="N144" s="161" t="s">
        <v>41</v>
      </c>
      <c r="O144" s="51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AR144" s="164" t="s">
        <v>138</v>
      </c>
      <c r="AT144" s="164" t="s">
        <v>133</v>
      </c>
      <c r="AU144" s="164" t="s">
        <v>88</v>
      </c>
      <c r="AY144" s="13" t="s">
        <v>131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88</v>
      </c>
      <c r="BK144" s="165">
        <f>ROUND(I144*H144,2)</f>
        <v>0</v>
      </c>
      <c r="BL144" s="13" t="s">
        <v>138</v>
      </c>
      <c r="BM144" s="164" t="s">
        <v>190</v>
      </c>
    </row>
    <row r="145" spans="2:65" s="1" customFormat="1" ht="24" customHeight="1" x14ac:dyDescent="0.2">
      <c r="B145" s="152"/>
      <c r="C145" s="153" t="s">
        <v>191</v>
      </c>
      <c r="D145" s="153" t="s">
        <v>133</v>
      </c>
      <c r="E145" s="154" t="s">
        <v>192</v>
      </c>
      <c r="F145" s="155" t="s">
        <v>193</v>
      </c>
      <c r="G145" s="156" t="s">
        <v>162</v>
      </c>
      <c r="H145" s="157">
        <v>19.25</v>
      </c>
      <c r="I145" s="158"/>
      <c r="J145" s="159">
        <f>ROUND(I145*H145,2)</f>
        <v>0</v>
      </c>
      <c r="K145" s="155" t="s">
        <v>137</v>
      </c>
      <c r="L145" s="28"/>
      <c r="M145" s="160" t="s">
        <v>1</v>
      </c>
      <c r="N145" s="161" t="s">
        <v>41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138</v>
      </c>
      <c r="AT145" s="164" t="s">
        <v>133</v>
      </c>
      <c r="AU145" s="164" t="s">
        <v>88</v>
      </c>
      <c r="AY145" s="13" t="s">
        <v>131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88</v>
      </c>
      <c r="BK145" s="165">
        <f>ROUND(I145*H145,2)</f>
        <v>0</v>
      </c>
      <c r="BL145" s="13" t="s">
        <v>138</v>
      </c>
      <c r="BM145" s="164" t="s">
        <v>194</v>
      </c>
    </row>
    <row r="146" spans="2:65" s="1" customFormat="1" ht="24" customHeight="1" x14ac:dyDescent="0.2">
      <c r="B146" s="152"/>
      <c r="C146" s="153" t="s">
        <v>195</v>
      </c>
      <c r="D146" s="153" t="s">
        <v>133</v>
      </c>
      <c r="E146" s="154" t="s">
        <v>196</v>
      </c>
      <c r="F146" s="155" t="s">
        <v>197</v>
      </c>
      <c r="G146" s="156" t="s">
        <v>162</v>
      </c>
      <c r="H146" s="157">
        <v>1.925</v>
      </c>
      <c r="I146" s="158"/>
      <c r="J146" s="159">
        <f>ROUND(I146*H146,2)</f>
        <v>0</v>
      </c>
      <c r="K146" s="155" t="s">
        <v>137</v>
      </c>
      <c r="L146" s="28"/>
      <c r="M146" s="160" t="s">
        <v>1</v>
      </c>
      <c r="N146" s="161" t="s">
        <v>41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138</v>
      </c>
      <c r="AT146" s="164" t="s">
        <v>133</v>
      </c>
      <c r="AU146" s="164" t="s">
        <v>88</v>
      </c>
      <c r="AY146" s="13" t="s">
        <v>131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88</v>
      </c>
      <c r="BK146" s="165">
        <f>ROUND(I146*H146,2)</f>
        <v>0</v>
      </c>
      <c r="BL146" s="13" t="s">
        <v>138</v>
      </c>
      <c r="BM146" s="164" t="s">
        <v>198</v>
      </c>
    </row>
    <row r="147" spans="2:65" s="1" customFormat="1" ht="24" customHeight="1" x14ac:dyDescent="0.2">
      <c r="B147" s="152"/>
      <c r="C147" s="153" t="s">
        <v>199</v>
      </c>
      <c r="D147" s="153" t="s">
        <v>133</v>
      </c>
      <c r="E147" s="154" t="s">
        <v>200</v>
      </c>
      <c r="F147" s="155" t="s">
        <v>201</v>
      </c>
      <c r="G147" s="156" t="s">
        <v>162</v>
      </c>
      <c r="H147" s="157">
        <v>1.925</v>
      </c>
      <c r="I147" s="158"/>
      <c r="J147" s="159">
        <f>ROUND(I147*H147,2)</f>
        <v>0</v>
      </c>
      <c r="K147" s="155" t="s">
        <v>137</v>
      </c>
      <c r="L147" s="28"/>
      <c r="M147" s="160" t="s">
        <v>1</v>
      </c>
      <c r="N147" s="161" t="s">
        <v>41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138</v>
      </c>
      <c r="AT147" s="164" t="s">
        <v>133</v>
      </c>
      <c r="AU147" s="164" t="s">
        <v>88</v>
      </c>
      <c r="AY147" s="13" t="s">
        <v>131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88</v>
      </c>
      <c r="BK147" s="165">
        <f>ROUND(I147*H147,2)</f>
        <v>0</v>
      </c>
      <c r="BL147" s="13" t="s">
        <v>138</v>
      </c>
      <c r="BM147" s="164" t="s">
        <v>202</v>
      </c>
    </row>
    <row r="148" spans="2:65" s="1" customFormat="1" ht="24" customHeight="1" x14ac:dyDescent="0.2">
      <c r="B148" s="152"/>
      <c r="C148" s="153" t="s">
        <v>203</v>
      </c>
      <c r="D148" s="153" t="s">
        <v>133</v>
      </c>
      <c r="E148" s="154" t="s">
        <v>204</v>
      </c>
      <c r="F148" s="155" t="s">
        <v>205</v>
      </c>
      <c r="G148" s="156" t="s">
        <v>162</v>
      </c>
      <c r="H148" s="157">
        <v>1.925</v>
      </c>
      <c r="I148" s="158"/>
      <c r="J148" s="159">
        <f>ROUND(I148*H148,2)</f>
        <v>0</v>
      </c>
      <c r="K148" s="155" t="s">
        <v>137</v>
      </c>
      <c r="L148" s="28"/>
      <c r="M148" s="160" t="s">
        <v>1</v>
      </c>
      <c r="N148" s="161" t="s">
        <v>41</v>
      </c>
      <c r="O148" s="51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164" t="s">
        <v>138</v>
      </c>
      <c r="AT148" s="164" t="s">
        <v>133</v>
      </c>
      <c r="AU148" s="164" t="s">
        <v>88</v>
      </c>
      <c r="AY148" s="13" t="s">
        <v>131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88</v>
      </c>
      <c r="BK148" s="165">
        <f>ROUND(I148*H148,2)</f>
        <v>0</v>
      </c>
      <c r="BL148" s="13" t="s">
        <v>138</v>
      </c>
      <c r="BM148" s="164" t="s">
        <v>206</v>
      </c>
    </row>
    <row r="149" spans="2:65" s="11" customFormat="1" ht="22.9" customHeight="1" x14ac:dyDescent="0.2">
      <c r="B149" s="139"/>
      <c r="D149" s="140" t="s">
        <v>74</v>
      </c>
      <c r="E149" s="150" t="s">
        <v>207</v>
      </c>
      <c r="F149" s="150" t="s">
        <v>208</v>
      </c>
      <c r="I149" s="142"/>
      <c r="J149" s="151">
        <f>BK149</f>
        <v>0</v>
      </c>
      <c r="L149" s="139"/>
      <c r="M149" s="144"/>
      <c r="N149" s="145"/>
      <c r="O149" s="145"/>
      <c r="P149" s="146">
        <f>P150</f>
        <v>0</v>
      </c>
      <c r="Q149" s="145"/>
      <c r="R149" s="146">
        <f>R150</f>
        <v>0</v>
      </c>
      <c r="S149" s="145"/>
      <c r="T149" s="147">
        <f>T150</f>
        <v>0</v>
      </c>
      <c r="AR149" s="140" t="s">
        <v>82</v>
      </c>
      <c r="AT149" s="148" t="s">
        <v>74</v>
      </c>
      <c r="AU149" s="148" t="s">
        <v>82</v>
      </c>
      <c r="AY149" s="140" t="s">
        <v>131</v>
      </c>
      <c r="BK149" s="149">
        <f>BK150</f>
        <v>0</v>
      </c>
    </row>
    <row r="150" spans="2:65" s="1" customFormat="1" ht="24" customHeight="1" x14ac:dyDescent="0.2">
      <c r="B150" s="152"/>
      <c r="C150" s="153" t="s">
        <v>209</v>
      </c>
      <c r="D150" s="153" t="s">
        <v>133</v>
      </c>
      <c r="E150" s="154" t="s">
        <v>210</v>
      </c>
      <c r="F150" s="155" t="s">
        <v>211</v>
      </c>
      <c r="G150" s="156" t="s">
        <v>162</v>
      </c>
      <c r="H150" s="157">
        <v>22.774000000000001</v>
      </c>
      <c r="I150" s="158"/>
      <c r="J150" s="159">
        <f>ROUND(I150*H150,2)</f>
        <v>0</v>
      </c>
      <c r="K150" s="155" t="s">
        <v>137</v>
      </c>
      <c r="L150" s="28"/>
      <c r="M150" s="166" t="s">
        <v>1</v>
      </c>
      <c r="N150" s="167" t="s">
        <v>41</v>
      </c>
      <c r="O150" s="168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AR150" s="164" t="s">
        <v>138</v>
      </c>
      <c r="AT150" s="164" t="s">
        <v>133</v>
      </c>
      <c r="AU150" s="164" t="s">
        <v>88</v>
      </c>
      <c r="AY150" s="13" t="s">
        <v>131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88</v>
      </c>
      <c r="BK150" s="165">
        <f>ROUND(I150*H150,2)</f>
        <v>0</v>
      </c>
      <c r="BL150" s="13" t="s">
        <v>138</v>
      </c>
      <c r="BM150" s="164" t="s">
        <v>212</v>
      </c>
    </row>
    <row r="151" spans="2:65" s="1" customFormat="1" ht="6.95" customHeight="1" x14ac:dyDescent="0.2">
      <c r="B151" s="40"/>
      <c r="C151" s="41"/>
      <c r="D151" s="41"/>
      <c r="E151" s="41"/>
      <c r="F151" s="41"/>
      <c r="G151" s="41"/>
      <c r="H151" s="41"/>
      <c r="I151" s="113"/>
      <c r="J151" s="41"/>
      <c r="K151" s="41"/>
      <c r="L151" s="28"/>
    </row>
  </sheetData>
  <autoFilter ref="C125:K150" xr:uid="{00000000-0009-0000-0000-000001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topLeftCell="A118" workbookViewId="0">
      <selection activeCell="H151" sqref="H151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92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75</v>
      </c>
    </row>
    <row r="4" spans="2:46" ht="24.95" customHeight="1" x14ac:dyDescent="0.2">
      <c r="B4" s="16"/>
      <c r="D4" s="17" t="s">
        <v>101</v>
      </c>
      <c r="L4" s="16"/>
      <c r="M4" s="91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5" t="str">
        <f>'Rekapitulácia stavby'!K6</f>
        <v>STATICKÉ ZABEZPEČENIE ZÁZEMIA TELOCVIČNE A STAVEBNÉ ÚPRAVY STIEN</v>
      </c>
      <c r="F7" s="226"/>
      <c r="G7" s="226"/>
      <c r="H7" s="226"/>
      <c r="L7" s="16"/>
    </row>
    <row r="8" spans="2:46" ht="12" customHeight="1" x14ac:dyDescent="0.2">
      <c r="B8" s="16"/>
      <c r="D8" s="23" t="s">
        <v>102</v>
      </c>
      <c r="L8" s="16"/>
    </row>
    <row r="9" spans="2:46" s="1" customFormat="1" ht="16.5" customHeight="1" x14ac:dyDescent="0.2">
      <c r="B9" s="28"/>
      <c r="E9" s="225" t="s">
        <v>103</v>
      </c>
      <c r="F9" s="227"/>
      <c r="G9" s="227"/>
      <c r="H9" s="227"/>
      <c r="I9" s="92"/>
      <c r="L9" s="28"/>
    </row>
    <row r="10" spans="2:46" s="1" customFormat="1" ht="12" customHeight="1" x14ac:dyDescent="0.2">
      <c r="B10" s="28"/>
      <c r="D10" s="23" t="s">
        <v>104</v>
      </c>
      <c r="I10" s="92"/>
      <c r="L10" s="28"/>
    </row>
    <row r="11" spans="2:46" s="1" customFormat="1" ht="36.950000000000003" customHeight="1" x14ac:dyDescent="0.2">
      <c r="B11" s="28"/>
      <c r="E11" s="201" t="s">
        <v>213</v>
      </c>
      <c r="F11" s="227"/>
      <c r="G11" s="227"/>
      <c r="H11" s="227"/>
      <c r="I11" s="92"/>
      <c r="L11" s="28"/>
    </row>
    <row r="12" spans="2:46" s="1" customFormat="1" ht="11.25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3. 9. 2018</v>
      </c>
      <c r="L14" s="28"/>
    </row>
    <row r="15" spans="2:46" s="1" customFormat="1" ht="10.9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5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4"/>
      <c r="G20" s="204"/>
      <c r="H20" s="204"/>
      <c r="I20" s="9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5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34</v>
      </c>
      <c r="I28" s="92"/>
      <c r="L28" s="28"/>
    </row>
    <row r="29" spans="2:12" s="7" customFormat="1" ht="16.5" customHeight="1" x14ac:dyDescent="0.2">
      <c r="B29" s="94"/>
      <c r="E29" s="208" t="s">
        <v>1</v>
      </c>
      <c r="F29" s="208"/>
      <c r="G29" s="208"/>
      <c r="H29" s="208"/>
      <c r="I29" s="95"/>
      <c r="L29" s="94"/>
    </row>
    <row r="30" spans="2:12" s="1" customFormat="1" ht="6.95" customHeight="1" x14ac:dyDescent="0.2">
      <c r="B30" s="28"/>
      <c r="I30" s="92"/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35</v>
      </c>
      <c r="I32" s="92"/>
      <c r="J32" s="62">
        <f>ROUND(J127, 2)</f>
        <v>0</v>
      </c>
      <c r="L32" s="28"/>
    </row>
    <row r="33" spans="2:12" s="1" customFormat="1" ht="6.95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 x14ac:dyDescent="0.2">
      <c r="B34" s="28"/>
      <c r="F34" s="31" t="s">
        <v>37</v>
      </c>
      <c r="I34" s="98" t="s">
        <v>36</v>
      </c>
      <c r="J34" s="31" t="s">
        <v>38</v>
      </c>
      <c r="L34" s="28"/>
    </row>
    <row r="35" spans="2:12" s="1" customFormat="1" ht="14.45" customHeight="1" x14ac:dyDescent="0.2">
      <c r="B35" s="28"/>
      <c r="D35" s="99" t="s">
        <v>39</v>
      </c>
      <c r="E35" s="23" t="s">
        <v>40</v>
      </c>
      <c r="F35" s="100">
        <f>ROUND((SUM(BE127:BE150)),  2)</f>
        <v>0</v>
      </c>
      <c r="I35" s="101">
        <v>0.2</v>
      </c>
      <c r="J35" s="100">
        <f>ROUND(((SUM(BE127:BE150))*I35),  2)</f>
        <v>0</v>
      </c>
      <c r="L35" s="28"/>
    </row>
    <row r="36" spans="2:12" s="1" customFormat="1" ht="14.45" customHeight="1" x14ac:dyDescent="0.2">
      <c r="B36" s="28"/>
      <c r="E36" s="23" t="s">
        <v>41</v>
      </c>
      <c r="F36" s="100">
        <f>ROUND((SUM(BF127:BF150)),  2)</f>
        <v>0</v>
      </c>
      <c r="I36" s="101">
        <v>0.2</v>
      </c>
      <c r="J36" s="100">
        <f>ROUND(((SUM(BF127:BF150))*I36),  2)</f>
        <v>0</v>
      </c>
      <c r="L36" s="28"/>
    </row>
    <row r="37" spans="2:12" s="1" customFormat="1" ht="14.45" hidden="1" customHeight="1" x14ac:dyDescent="0.2">
      <c r="B37" s="28"/>
      <c r="E37" s="23" t="s">
        <v>42</v>
      </c>
      <c r="F37" s="100">
        <f>ROUND((SUM(BG127:BG150)),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 x14ac:dyDescent="0.2">
      <c r="B38" s="28"/>
      <c r="E38" s="23" t="s">
        <v>43</v>
      </c>
      <c r="F38" s="100">
        <f>ROUND((SUM(BH127:BH150)),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 x14ac:dyDescent="0.2">
      <c r="B39" s="28"/>
      <c r="E39" s="23" t="s">
        <v>44</v>
      </c>
      <c r="F39" s="100">
        <f>ROUND((SUM(BI127:BI150)),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45</v>
      </c>
      <c r="E41" s="53"/>
      <c r="F41" s="53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28"/>
    </row>
    <row r="42" spans="2:12" s="1" customFormat="1" ht="14.45" customHeight="1" x14ac:dyDescent="0.2">
      <c r="B42" s="28"/>
      <c r="I42" s="92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48</v>
      </c>
      <c r="E50" s="38"/>
      <c r="F50" s="38"/>
      <c r="G50" s="37" t="s">
        <v>49</v>
      </c>
      <c r="H50" s="38"/>
      <c r="I50" s="109"/>
      <c r="J50" s="38"/>
      <c r="K50" s="38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39" t="s">
        <v>50</v>
      </c>
      <c r="E61" s="30"/>
      <c r="F61" s="110" t="s">
        <v>51</v>
      </c>
      <c r="G61" s="39" t="s">
        <v>50</v>
      </c>
      <c r="H61" s="30"/>
      <c r="I61" s="111"/>
      <c r="J61" s="112" t="s">
        <v>51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37" t="s">
        <v>52</v>
      </c>
      <c r="E65" s="38"/>
      <c r="F65" s="38"/>
      <c r="G65" s="37" t="s">
        <v>53</v>
      </c>
      <c r="H65" s="38"/>
      <c r="I65" s="109"/>
      <c r="J65" s="38"/>
      <c r="K65" s="38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39" t="s">
        <v>50</v>
      </c>
      <c r="E76" s="30"/>
      <c r="F76" s="110" t="s">
        <v>51</v>
      </c>
      <c r="G76" s="39" t="s">
        <v>50</v>
      </c>
      <c r="H76" s="30"/>
      <c r="I76" s="111"/>
      <c r="J76" s="112" t="s">
        <v>51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 x14ac:dyDescent="0.2">
      <c r="B82" s="28"/>
      <c r="C82" s="17" t="s">
        <v>106</v>
      </c>
      <c r="I82" s="92"/>
      <c r="L82" s="28"/>
    </row>
    <row r="83" spans="2:12" s="1" customFormat="1" ht="6.95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5" t="str">
        <f>E7</f>
        <v>STATICKÉ ZABEZPEČENIE ZÁZEMIA TELOCVIČNE A STAVEBNÉ ÚPRAVY STIEN</v>
      </c>
      <c r="F85" s="226"/>
      <c r="G85" s="226"/>
      <c r="H85" s="226"/>
      <c r="I85" s="92"/>
      <c r="L85" s="28"/>
    </row>
    <row r="86" spans="2:12" ht="12" customHeight="1" x14ac:dyDescent="0.2">
      <c r="B86" s="16"/>
      <c r="C86" s="23" t="s">
        <v>102</v>
      </c>
      <c r="L86" s="16"/>
    </row>
    <row r="87" spans="2:12" s="1" customFormat="1" ht="16.5" customHeight="1" x14ac:dyDescent="0.2">
      <c r="B87" s="28"/>
      <c r="E87" s="225" t="s">
        <v>103</v>
      </c>
      <c r="F87" s="227"/>
      <c r="G87" s="227"/>
      <c r="H87" s="227"/>
      <c r="I87" s="92"/>
      <c r="L87" s="28"/>
    </row>
    <row r="88" spans="2:12" s="1" customFormat="1" ht="12" customHeight="1" x14ac:dyDescent="0.2">
      <c r="B88" s="28"/>
      <c r="C88" s="23" t="s">
        <v>104</v>
      </c>
      <c r="I88" s="92"/>
      <c r="L88" s="28"/>
    </row>
    <row r="89" spans="2:12" s="1" customFormat="1" ht="16.5" customHeight="1" x14ac:dyDescent="0.2">
      <c r="B89" s="28"/>
      <c r="E89" s="201" t="str">
        <f>E11</f>
        <v xml:space="preserve">B - B - vyspravenie a oprava škár v exteriéri </v>
      </c>
      <c r="F89" s="227"/>
      <c r="G89" s="227"/>
      <c r="H89" s="227"/>
      <c r="I89" s="92"/>
      <c r="L89" s="28"/>
    </row>
    <row r="90" spans="2:12" s="1" customFormat="1" ht="6.95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k.u. SNINA parc. Č. 1121/329</v>
      </c>
      <c r="I91" s="93" t="s">
        <v>21</v>
      </c>
      <c r="J91" s="48" t="str">
        <f>IF(J14="","",J14)</f>
        <v>3. 9. 2018</v>
      </c>
      <c r="L91" s="28"/>
    </row>
    <row r="92" spans="2:12" s="1" customFormat="1" ht="6.95" customHeight="1" x14ac:dyDescent="0.2">
      <c r="B92" s="28"/>
      <c r="I92" s="92"/>
      <c r="L92" s="28"/>
    </row>
    <row r="93" spans="2:12" s="1" customFormat="1" ht="27.95" customHeight="1" x14ac:dyDescent="0.2">
      <c r="B93" s="28"/>
      <c r="C93" s="23" t="s">
        <v>23</v>
      </c>
      <c r="F93" s="21" t="str">
        <f>E17</f>
        <v>ZŠ KOMENSKÉHO, ul. Komenského 2666/16, 069 01 Snin</v>
      </c>
      <c r="I93" s="93" t="s">
        <v>29</v>
      </c>
      <c r="J93" s="26" t="str">
        <f>E23</f>
        <v>ING. RÓBERT ŠMAJDA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107</v>
      </c>
      <c r="D96" s="102"/>
      <c r="E96" s="102"/>
      <c r="F96" s="102"/>
      <c r="G96" s="102"/>
      <c r="H96" s="102"/>
      <c r="I96" s="116"/>
      <c r="J96" s="117" t="s">
        <v>108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9" customHeight="1" x14ac:dyDescent="0.2">
      <c r="B98" s="28"/>
      <c r="C98" s="118" t="s">
        <v>109</v>
      </c>
      <c r="I98" s="92"/>
      <c r="J98" s="62">
        <f>J127</f>
        <v>0</v>
      </c>
      <c r="L98" s="28"/>
      <c r="AU98" s="13" t="s">
        <v>110</v>
      </c>
    </row>
    <row r="99" spans="2:47" s="8" customFormat="1" ht="24.95" customHeight="1" x14ac:dyDescent="0.2">
      <c r="B99" s="119"/>
      <c r="D99" s="120" t="s">
        <v>111</v>
      </c>
      <c r="E99" s="121"/>
      <c r="F99" s="121"/>
      <c r="G99" s="121"/>
      <c r="H99" s="121"/>
      <c r="I99" s="122"/>
      <c r="J99" s="123">
        <f>J128</f>
        <v>0</v>
      </c>
      <c r="L99" s="119"/>
    </row>
    <row r="100" spans="2:47" s="9" customFormat="1" ht="19.899999999999999" customHeight="1" x14ac:dyDescent="0.2">
      <c r="B100" s="124"/>
      <c r="D100" s="125" t="s">
        <v>113</v>
      </c>
      <c r="E100" s="126"/>
      <c r="F100" s="126"/>
      <c r="G100" s="126"/>
      <c r="H100" s="126"/>
      <c r="I100" s="127"/>
      <c r="J100" s="128">
        <f>J129</f>
        <v>0</v>
      </c>
      <c r="L100" s="124"/>
    </row>
    <row r="101" spans="2:47" s="9" customFormat="1" ht="19.899999999999999" customHeight="1" x14ac:dyDescent="0.2">
      <c r="B101" s="124"/>
      <c r="D101" s="125" t="s">
        <v>214</v>
      </c>
      <c r="E101" s="126"/>
      <c r="F101" s="126"/>
      <c r="G101" s="126"/>
      <c r="H101" s="126"/>
      <c r="I101" s="127"/>
      <c r="J101" s="128">
        <f>J132</f>
        <v>0</v>
      </c>
      <c r="L101" s="124"/>
    </row>
    <row r="102" spans="2:47" s="9" customFormat="1" ht="19.899999999999999" customHeight="1" x14ac:dyDescent="0.2">
      <c r="B102" s="124"/>
      <c r="D102" s="125" t="s">
        <v>115</v>
      </c>
      <c r="E102" s="126"/>
      <c r="F102" s="126"/>
      <c r="G102" s="126"/>
      <c r="H102" s="126"/>
      <c r="I102" s="127"/>
      <c r="J102" s="128">
        <f>J136</f>
        <v>0</v>
      </c>
      <c r="L102" s="124"/>
    </row>
    <row r="103" spans="2:47" s="9" customFormat="1" ht="19.899999999999999" customHeight="1" x14ac:dyDescent="0.2">
      <c r="B103" s="124"/>
      <c r="D103" s="125" t="s">
        <v>116</v>
      </c>
      <c r="E103" s="126"/>
      <c r="F103" s="126"/>
      <c r="G103" s="126"/>
      <c r="H103" s="126"/>
      <c r="I103" s="127"/>
      <c r="J103" s="128">
        <f>J144</f>
        <v>0</v>
      </c>
      <c r="L103" s="124"/>
    </row>
    <row r="104" spans="2:47" s="8" customFormat="1" ht="24.95" customHeight="1" x14ac:dyDescent="0.2">
      <c r="B104" s="119"/>
      <c r="D104" s="120" t="s">
        <v>215</v>
      </c>
      <c r="E104" s="121"/>
      <c r="F104" s="121"/>
      <c r="G104" s="121"/>
      <c r="H104" s="121"/>
      <c r="I104" s="122"/>
      <c r="J104" s="123">
        <f>J146</f>
        <v>0</v>
      </c>
      <c r="L104" s="119"/>
    </row>
    <row r="105" spans="2:47" s="9" customFormat="1" ht="19.899999999999999" customHeight="1" x14ac:dyDescent="0.2">
      <c r="B105" s="124"/>
      <c r="D105" s="125" t="s">
        <v>216</v>
      </c>
      <c r="E105" s="126"/>
      <c r="F105" s="126"/>
      <c r="G105" s="126"/>
      <c r="H105" s="126"/>
      <c r="I105" s="127"/>
      <c r="J105" s="128">
        <f>J147</f>
        <v>0</v>
      </c>
      <c r="L105" s="124"/>
    </row>
    <row r="106" spans="2:47" s="1" customFormat="1" ht="21.75" customHeight="1" x14ac:dyDescent="0.2">
      <c r="B106" s="28"/>
      <c r="I106" s="92"/>
      <c r="L106" s="28"/>
    </row>
    <row r="107" spans="2:47" s="1" customFormat="1" ht="6.95" customHeight="1" x14ac:dyDescent="0.2">
      <c r="B107" s="40"/>
      <c r="C107" s="41"/>
      <c r="D107" s="41"/>
      <c r="E107" s="41"/>
      <c r="F107" s="41"/>
      <c r="G107" s="41"/>
      <c r="H107" s="41"/>
      <c r="I107" s="113"/>
      <c r="J107" s="41"/>
      <c r="K107" s="41"/>
      <c r="L107" s="28"/>
    </row>
    <row r="111" spans="2:47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114"/>
      <c r="J111" s="43"/>
      <c r="K111" s="43"/>
      <c r="L111" s="28"/>
    </row>
    <row r="112" spans="2:47" s="1" customFormat="1" ht="24.95" customHeight="1" x14ac:dyDescent="0.2">
      <c r="B112" s="28"/>
      <c r="C112" s="17" t="s">
        <v>117</v>
      </c>
      <c r="I112" s="92"/>
      <c r="L112" s="28"/>
    </row>
    <row r="113" spans="2:63" s="1" customFormat="1" ht="6.95" customHeight="1" x14ac:dyDescent="0.2">
      <c r="B113" s="28"/>
      <c r="I113" s="92"/>
      <c r="L113" s="28"/>
    </row>
    <row r="114" spans="2:63" s="1" customFormat="1" ht="12" customHeight="1" x14ac:dyDescent="0.2">
      <c r="B114" s="28"/>
      <c r="C114" s="23" t="s">
        <v>15</v>
      </c>
      <c r="I114" s="92"/>
      <c r="L114" s="28"/>
    </row>
    <row r="115" spans="2:63" s="1" customFormat="1" ht="16.5" customHeight="1" x14ac:dyDescent="0.2">
      <c r="B115" s="28"/>
      <c r="E115" s="225" t="str">
        <f>E7</f>
        <v>STATICKÉ ZABEZPEČENIE ZÁZEMIA TELOCVIČNE A STAVEBNÉ ÚPRAVY STIEN</v>
      </c>
      <c r="F115" s="226"/>
      <c r="G115" s="226"/>
      <c r="H115" s="226"/>
      <c r="I115" s="92"/>
      <c r="L115" s="28"/>
    </row>
    <row r="116" spans="2:63" ht="12" customHeight="1" x14ac:dyDescent="0.2">
      <c r="B116" s="16"/>
      <c r="C116" s="23" t="s">
        <v>102</v>
      </c>
      <c r="L116" s="16"/>
    </row>
    <row r="117" spans="2:63" s="1" customFormat="1" ht="16.5" customHeight="1" x14ac:dyDescent="0.2">
      <c r="B117" s="28"/>
      <c r="E117" s="225" t="s">
        <v>103</v>
      </c>
      <c r="F117" s="227"/>
      <c r="G117" s="227"/>
      <c r="H117" s="227"/>
      <c r="I117" s="92"/>
      <c r="L117" s="28"/>
    </row>
    <row r="118" spans="2:63" s="1" customFormat="1" ht="12" customHeight="1" x14ac:dyDescent="0.2">
      <c r="B118" s="28"/>
      <c r="C118" s="23" t="s">
        <v>104</v>
      </c>
      <c r="I118" s="92"/>
      <c r="L118" s="28"/>
    </row>
    <row r="119" spans="2:63" s="1" customFormat="1" ht="16.5" customHeight="1" x14ac:dyDescent="0.2">
      <c r="B119" s="28"/>
      <c r="E119" s="201" t="str">
        <f>E11</f>
        <v xml:space="preserve">B - B - vyspravenie a oprava škár v exteriéri </v>
      </c>
      <c r="F119" s="227"/>
      <c r="G119" s="227"/>
      <c r="H119" s="227"/>
      <c r="I119" s="92"/>
      <c r="L119" s="28"/>
    </row>
    <row r="120" spans="2:63" s="1" customFormat="1" ht="6.95" customHeight="1" x14ac:dyDescent="0.2">
      <c r="B120" s="28"/>
      <c r="I120" s="92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k.u. SNINA parc. Č. 1121/329</v>
      </c>
      <c r="I121" s="93" t="s">
        <v>21</v>
      </c>
      <c r="J121" s="48" t="str">
        <f>IF(J14="","",J14)</f>
        <v>3. 9. 2018</v>
      </c>
      <c r="L121" s="28"/>
    </row>
    <row r="122" spans="2:63" s="1" customFormat="1" ht="6.95" customHeight="1" x14ac:dyDescent="0.2">
      <c r="B122" s="28"/>
      <c r="I122" s="92"/>
      <c r="L122" s="28"/>
    </row>
    <row r="123" spans="2:63" s="1" customFormat="1" ht="27.95" customHeight="1" x14ac:dyDescent="0.2">
      <c r="B123" s="28"/>
      <c r="C123" s="23" t="s">
        <v>23</v>
      </c>
      <c r="F123" s="21" t="str">
        <f>E17</f>
        <v>ZŠ KOMENSKÉHO, ul. Komenského 2666/16, 069 01 Snin</v>
      </c>
      <c r="I123" s="93" t="s">
        <v>29</v>
      </c>
      <c r="J123" s="26" t="str">
        <f>E23</f>
        <v>ING. RÓBERT ŠMAJDA</v>
      </c>
      <c r="L123" s="28"/>
    </row>
    <row r="124" spans="2:63" s="1" customFormat="1" ht="15.2" customHeight="1" x14ac:dyDescent="0.2">
      <c r="B124" s="28"/>
      <c r="C124" s="23" t="s">
        <v>27</v>
      </c>
      <c r="F124" s="21" t="str">
        <f>IF(E20="","",E20)</f>
        <v>Vyplň údaj</v>
      </c>
      <c r="I124" s="93" t="s">
        <v>32</v>
      </c>
      <c r="J124" s="26" t="str">
        <f>E26</f>
        <v xml:space="preserve"> </v>
      </c>
      <c r="L124" s="28"/>
    </row>
    <row r="125" spans="2:63" s="1" customFormat="1" ht="10.35" customHeight="1" x14ac:dyDescent="0.2">
      <c r="B125" s="28"/>
      <c r="I125" s="92"/>
      <c r="L125" s="28"/>
    </row>
    <row r="126" spans="2:63" s="10" customFormat="1" ht="29.25" customHeight="1" x14ac:dyDescent="0.2">
      <c r="B126" s="129"/>
      <c r="C126" s="130" t="s">
        <v>118</v>
      </c>
      <c r="D126" s="131" t="s">
        <v>60</v>
      </c>
      <c r="E126" s="131" t="s">
        <v>56</v>
      </c>
      <c r="F126" s="131" t="s">
        <v>57</v>
      </c>
      <c r="G126" s="131" t="s">
        <v>119</v>
      </c>
      <c r="H126" s="131" t="s">
        <v>120</v>
      </c>
      <c r="I126" s="132" t="s">
        <v>121</v>
      </c>
      <c r="J126" s="133" t="s">
        <v>108</v>
      </c>
      <c r="K126" s="134" t="s">
        <v>122</v>
      </c>
      <c r="L126" s="129"/>
      <c r="M126" s="55" t="s">
        <v>1</v>
      </c>
      <c r="N126" s="56" t="s">
        <v>39</v>
      </c>
      <c r="O126" s="56" t="s">
        <v>123</v>
      </c>
      <c r="P126" s="56" t="s">
        <v>124</v>
      </c>
      <c r="Q126" s="56" t="s">
        <v>125</v>
      </c>
      <c r="R126" s="56" t="s">
        <v>126</v>
      </c>
      <c r="S126" s="56" t="s">
        <v>127</v>
      </c>
      <c r="T126" s="57" t="s">
        <v>128</v>
      </c>
    </row>
    <row r="127" spans="2:63" s="1" customFormat="1" ht="22.9" customHeight="1" x14ac:dyDescent="0.25">
      <c r="B127" s="28"/>
      <c r="C127" s="60" t="s">
        <v>109</v>
      </c>
      <c r="I127" s="92"/>
      <c r="J127" s="135">
        <f>BK127</f>
        <v>0</v>
      </c>
      <c r="L127" s="28"/>
      <c r="M127" s="58"/>
      <c r="N127" s="49"/>
      <c r="O127" s="49"/>
      <c r="P127" s="136">
        <f>P128+P146</f>
        <v>0</v>
      </c>
      <c r="Q127" s="49"/>
      <c r="R127" s="136">
        <f>R128+R146</f>
        <v>0.27018692</v>
      </c>
      <c r="S127" s="49"/>
      <c r="T127" s="137">
        <f>T128+T146</f>
        <v>0.59317500000000001</v>
      </c>
      <c r="AT127" s="13" t="s">
        <v>74</v>
      </c>
      <c r="AU127" s="13" t="s">
        <v>110</v>
      </c>
      <c r="BK127" s="138">
        <f>BK128+BK146</f>
        <v>0</v>
      </c>
    </row>
    <row r="128" spans="2:63" s="11" customFormat="1" ht="25.9" customHeight="1" x14ac:dyDescent="0.2">
      <c r="B128" s="139"/>
      <c r="D128" s="140" t="s">
        <v>74</v>
      </c>
      <c r="E128" s="141" t="s">
        <v>129</v>
      </c>
      <c r="F128" s="141" t="s">
        <v>130</v>
      </c>
      <c r="I128" s="142"/>
      <c r="J128" s="143">
        <f>BK128</f>
        <v>0</v>
      </c>
      <c r="L128" s="139"/>
      <c r="M128" s="144"/>
      <c r="N128" s="145"/>
      <c r="O128" s="145"/>
      <c r="P128" s="146">
        <f>P129+P132+P136+P144</f>
        <v>0</v>
      </c>
      <c r="Q128" s="145"/>
      <c r="R128" s="146">
        <f>R129+R132+R136+R144</f>
        <v>0.26983691999999998</v>
      </c>
      <c r="S128" s="145"/>
      <c r="T128" s="147">
        <f>T129+T132+T136+T144</f>
        <v>0.58320000000000005</v>
      </c>
      <c r="AR128" s="140" t="s">
        <v>82</v>
      </c>
      <c r="AT128" s="148" t="s">
        <v>74</v>
      </c>
      <c r="AU128" s="148" t="s">
        <v>75</v>
      </c>
      <c r="AY128" s="140" t="s">
        <v>131</v>
      </c>
      <c r="BK128" s="149">
        <f>BK129+BK132+BK136+BK144</f>
        <v>0</v>
      </c>
    </row>
    <row r="129" spans="2:65" s="11" customFormat="1" ht="22.9" customHeight="1" x14ac:dyDescent="0.2">
      <c r="B129" s="139"/>
      <c r="D129" s="140" t="s">
        <v>74</v>
      </c>
      <c r="E129" s="150" t="s">
        <v>88</v>
      </c>
      <c r="F129" s="150" t="s">
        <v>164</v>
      </c>
      <c r="I129" s="142"/>
      <c r="J129" s="151">
        <f>BK129</f>
        <v>0</v>
      </c>
      <c r="L129" s="139"/>
      <c r="M129" s="144"/>
      <c r="N129" s="145"/>
      <c r="O129" s="145"/>
      <c r="P129" s="146">
        <f>SUM(P130:P131)</f>
        <v>0</v>
      </c>
      <c r="Q129" s="145"/>
      <c r="R129" s="146">
        <f>SUM(R130:R131)</f>
        <v>0.1436616</v>
      </c>
      <c r="S129" s="145"/>
      <c r="T129" s="147">
        <f>SUM(T130:T131)</f>
        <v>0</v>
      </c>
      <c r="AR129" s="140" t="s">
        <v>82</v>
      </c>
      <c r="AT129" s="148" t="s">
        <v>74</v>
      </c>
      <c r="AU129" s="148" t="s">
        <v>82</v>
      </c>
      <c r="AY129" s="140" t="s">
        <v>131</v>
      </c>
      <c r="BK129" s="149">
        <f>SUM(BK130:BK131)</f>
        <v>0</v>
      </c>
    </row>
    <row r="130" spans="2:65" s="1" customFormat="1" ht="36" customHeight="1" x14ac:dyDescent="0.2">
      <c r="B130" s="152"/>
      <c r="C130" s="153" t="s">
        <v>82</v>
      </c>
      <c r="D130" s="153" t="s">
        <v>133</v>
      </c>
      <c r="E130" s="154" t="s">
        <v>217</v>
      </c>
      <c r="F130" s="155" t="s">
        <v>218</v>
      </c>
      <c r="G130" s="156" t="s">
        <v>219</v>
      </c>
      <c r="H130" s="157">
        <v>19.440000000000001</v>
      </c>
      <c r="I130" s="158"/>
      <c r="J130" s="159">
        <f>ROUND(I130*H130,2)</f>
        <v>0</v>
      </c>
      <c r="K130" s="155" t="s">
        <v>137</v>
      </c>
      <c r="L130" s="28"/>
      <c r="M130" s="160" t="s">
        <v>1</v>
      </c>
      <c r="N130" s="161" t="s">
        <v>41</v>
      </c>
      <c r="O130" s="51"/>
      <c r="P130" s="162">
        <f>O130*H130</f>
        <v>0</v>
      </c>
      <c r="Q130" s="162">
        <v>7.3899999999999999E-3</v>
      </c>
      <c r="R130" s="162">
        <f>Q130*H130</f>
        <v>0.1436616</v>
      </c>
      <c r="S130" s="162">
        <v>0</v>
      </c>
      <c r="T130" s="163">
        <f>S130*H130</f>
        <v>0</v>
      </c>
      <c r="AR130" s="164" t="s">
        <v>138</v>
      </c>
      <c r="AT130" s="164" t="s">
        <v>133</v>
      </c>
      <c r="AU130" s="164" t="s">
        <v>88</v>
      </c>
      <c r="AY130" s="13" t="s">
        <v>131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3" t="s">
        <v>88</v>
      </c>
      <c r="BK130" s="165">
        <f>ROUND(I130*H130,2)</f>
        <v>0</v>
      </c>
      <c r="BL130" s="13" t="s">
        <v>138</v>
      </c>
      <c r="BM130" s="164" t="s">
        <v>220</v>
      </c>
    </row>
    <row r="131" spans="2:65" s="1" customFormat="1" ht="16.5" customHeight="1" x14ac:dyDescent="0.2">
      <c r="B131" s="152"/>
      <c r="C131" s="153" t="s">
        <v>88</v>
      </c>
      <c r="D131" s="153" t="s">
        <v>133</v>
      </c>
      <c r="E131" s="154" t="s">
        <v>221</v>
      </c>
      <c r="F131" s="155" t="s">
        <v>222</v>
      </c>
      <c r="G131" s="156" t="s">
        <v>219</v>
      </c>
      <c r="H131" s="157">
        <v>19.440000000000001</v>
      </c>
      <c r="I131" s="158"/>
      <c r="J131" s="159">
        <f>ROUND(I131*H131,2)</f>
        <v>0</v>
      </c>
      <c r="K131" s="155" t="s">
        <v>137</v>
      </c>
      <c r="L131" s="28"/>
      <c r="M131" s="160" t="s">
        <v>1</v>
      </c>
      <c r="N131" s="161" t="s">
        <v>41</v>
      </c>
      <c r="O131" s="51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64" t="s">
        <v>138</v>
      </c>
      <c r="AT131" s="164" t="s">
        <v>133</v>
      </c>
      <c r="AU131" s="164" t="s">
        <v>88</v>
      </c>
      <c r="AY131" s="13" t="s">
        <v>131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88</v>
      </c>
      <c r="BK131" s="165">
        <f>ROUND(I131*H131,2)</f>
        <v>0</v>
      </c>
      <c r="BL131" s="13" t="s">
        <v>138</v>
      </c>
      <c r="BM131" s="164" t="s">
        <v>223</v>
      </c>
    </row>
    <row r="132" spans="2:65" s="11" customFormat="1" ht="22.9" customHeight="1" x14ac:dyDescent="0.2">
      <c r="B132" s="139"/>
      <c r="D132" s="140" t="s">
        <v>74</v>
      </c>
      <c r="E132" s="150" t="s">
        <v>155</v>
      </c>
      <c r="F132" s="150" t="s">
        <v>224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SUM(P133:P135)</f>
        <v>0</v>
      </c>
      <c r="Q132" s="145"/>
      <c r="R132" s="146">
        <f>SUM(R133:R135)</f>
        <v>0.1008936</v>
      </c>
      <c r="S132" s="145"/>
      <c r="T132" s="147">
        <f>SUM(T133:T135)</f>
        <v>0</v>
      </c>
      <c r="AR132" s="140" t="s">
        <v>82</v>
      </c>
      <c r="AT132" s="148" t="s">
        <v>74</v>
      </c>
      <c r="AU132" s="148" t="s">
        <v>82</v>
      </c>
      <c r="AY132" s="140" t="s">
        <v>131</v>
      </c>
      <c r="BK132" s="149">
        <f>SUM(BK133:BK135)</f>
        <v>0</v>
      </c>
    </row>
    <row r="133" spans="2:65" s="1" customFormat="1" ht="24" customHeight="1" x14ac:dyDescent="0.2">
      <c r="B133" s="152"/>
      <c r="C133" s="153" t="s">
        <v>143</v>
      </c>
      <c r="D133" s="153" t="s">
        <v>133</v>
      </c>
      <c r="E133" s="154" t="s">
        <v>225</v>
      </c>
      <c r="F133" s="155" t="s">
        <v>226</v>
      </c>
      <c r="G133" s="156" t="s">
        <v>136</v>
      </c>
      <c r="H133" s="157">
        <v>11.664</v>
      </c>
      <c r="I133" s="158"/>
      <c r="J133" s="159">
        <f>ROUND(I133*H133,2)</f>
        <v>0</v>
      </c>
      <c r="K133" s="155" t="s">
        <v>137</v>
      </c>
      <c r="L133" s="28"/>
      <c r="M133" s="160" t="s">
        <v>1</v>
      </c>
      <c r="N133" s="161" t="s">
        <v>41</v>
      </c>
      <c r="O133" s="51"/>
      <c r="P133" s="162">
        <f>O133*H133</f>
        <v>0</v>
      </c>
      <c r="Q133" s="162">
        <v>2.0000000000000001E-4</v>
      </c>
      <c r="R133" s="162">
        <f>Q133*H133</f>
        <v>2.3327999999999999E-3</v>
      </c>
      <c r="S133" s="162">
        <v>0</v>
      </c>
      <c r="T133" s="163">
        <f>S133*H133</f>
        <v>0</v>
      </c>
      <c r="AR133" s="164" t="s">
        <v>138</v>
      </c>
      <c r="AT133" s="164" t="s">
        <v>133</v>
      </c>
      <c r="AU133" s="164" t="s">
        <v>88</v>
      </c>
      <c r="AY133" s="13" t="s">
        <v>131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88</v>
      </c>
      <c r="BK133" s="165">
        <f>ROUND(I133*H133,2)</f>
        <v>0</v>
      </c>
      <c r="BL133" s="13" t="s">
        <v>138</v>
      </c>
      <c r="BM133" s="164" t="s">
        <v>227</v>
      </c>
    </row>
    <row r="134" spans="2:65" s="1" customFormat="1" ht="16.5" customHeight="1" x14ac:dyDescent="0.2">
      <c r="B134" s="152"/>
      <c r="C134" s="153" t="s">
        <v>138</v>
      </c>
      <c r="D134" s="153" t="s">
        <v>133</v>
      </c>
      <c r="E134" s="154" t="s">
        <v>228</v>
      </c>
      <c r="F134" s="155" t="s">
        <v>229</v>
      </c>
      <c r="G134" s="156" t="s">
        <v>136</v>
      </c>
      <c r="H134" s="157">
        <v>11.664</v>
      </c>
      <c r="I134" s="158"/>
      <c r="J134" s="159">
        <f>ROUND(I134*H134,2)</f>
        <v>0</v>
      </c>
      <c r="K134" s="155" t="s">
        <v>137</v>
      </c>
      <c r="L134" s="28"/>
      <c r="M134" s="160" t="s">
        <v>1</v>
      </c>
      <c r="N134" s="161" t="s">
        <v>41</v>
      </c>
      <c r="O134" s="51"/>
      <c r="P134" s="162">
        <f>O134*H134</f>
        <v>0</v>
      </c>
      <c r="Q134" s="162">
        <v>4.3E-3</v>
      </c>
      <c r="R134" s="162">
        <f>Q134*H134</f>
        <v>5.0155199999999997E-2</v>
      </c>
      <c r="S134" s="162">
        <v>0</v>
      </c>
      <c r="T134" s="163">
        <f>S134*H134</f>
        <v>0</v>
      </c>
      <c r="AR134" s="164" t="s">
        <v>138</v>
      </c>
      <c r="AT134" s="164" t="s">
        <v>133</v>
      </c>
      <c r="AU134" s="164" t="s">
        <v>88</v>
      </c>
      <c r="AY134" s="13" t="s">
        <v>131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88</v>
      </c>
      <c r="BK134" s="165">
        <f>ROUND(I134*H134,2)</f>
        <v>0</v>
      </c>
      <c r="BL134" s="13" t="s">
        <v>138</v>
      </c>
      <c r="BM134" s="164" t="s">
        <v>230</v>
      </c>
    </row>
    <row r="135" spans="2:65" s="1" customFormat="1" ht="24" customHeight="1" x14ac:dyDescent="0.2">
      <c r="B135" s="152"/>
      <c r="C135" s="153" t="s">
        <v>151</v>
      </c>
      <c r="D135" s="153" t="s">
        <v>133</v>
      </c>
      <c r="E135" s="154" t="s">
        <v>231</v>
      </c>
      <c r="F135" s="155" t="s">
        <v>232</v>
      </c>
      <c r="G135" s="156" t="s">
        <v>136</v>
      </c>
      <c r="H135" s="157">
        <v>11.664</v>
      </c>
      <c r="I135" s="158"/>
      <c r="J135" s="159">
        <f>ROUND(I135*H135,2)</f>
        <v>0</v>
      </c>
      <c r="K135" s="155" t="s">
        <v>137</v>
      </c>
      <c r="L135" s="28"/>
      <c r="M135" s="160" t="s">
        <v>1</v>
      </c>
      <c r="N135" s="161" t="s">
        <v>41</v>
      </c>
      <c r="O135" s="51"/>
      <c r="P135" s="162">
        <f>O135*H135</f>
        <v>0</v>
      </c>
      <c r="Q135" s="162">
        <v>4.15E-3</v>
      </c>
      <c r="R135" s="162">
        <f>Q135*H135</f>
        <v>4.84056E-2</v>
      </c>
      <c r="S135" s="162">
        <v>0</v>
      </c>
      <c r="T135" s="163">
        <f>S135*H135</f>
        <v>0</v>
      </c>
      <c r="AR135" s="164" t="s">
        <v>138</v>
      </c>
      <c r="AT135" s="164" t="s">
        <v>133</v>
      </c>
      <c r="AU135" s="164" t="s">
        <v>88</v>
      </c>
      <c r="AY135" s="13" t="s">
        <v>131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88</v>
      </c>
      <c r="BK135" s="165">
        <f>ROUND(I135*H135,2)</f>
        <v>0</v>
      </c>
      <c r="BL135" s="13" t="s">
        <v>138</v>
      </c>
      <c r="BM135" s="164" t="s">
        <v>233</v>
      </c>
    </row>
    <row r="136" spans="2:65" s="11" customFormat="1" ht="22.9" customHeight="1" x14ac:dyDescent="0.2">
      <c r="B136" s="139"/>
      <c r="D136" s="140" t="s">
        <v>74</v>
      </c>
      <c r="E136" s="150" t="s">
        <v>169</v>
      </c>
      <c r="F136" s="150" t="s">
        <v>186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SUM(P137:P143)</f>
        <v>0</v>
      </c>
      <c r="Q136" s="145"/>
      <c r="R136" s="146">
        <f>SUM(R137:R143)</f>
        <v>2.5281720000000001E-2</v>
      </c>
      <c r="S136" s="145"/>
      <c r="T136" s="147">
        <f>SUM(T137:T143)</f>
        <v>0.58320000000000005</v>
      </c>
      <c r="AR136" s="140" t="s">
        <v>82</v>
      </c>
      <c r="AT136" s="148" t="s">
        <v>74</v>
      </c>
      <c r="AU136" s="148" t="s">
        <v>82</v>
      </c>
      <c r="AY136" s="140" t="s">
        <v>131</v>
      </c>
      <c r="BK136" s="149">
        <f>SUM(BK137:BK143)</f>
        <v>0</v>
      </c>
    </row>
    <row r="137" spans="2:65" s="1" customFormat="1" ht="24" customHeight="1" x14ac:dyDescent="0.2">
      <c r="B137" s="152"/>
      <c r="C137" s="153" t="s">
        <v>155</v>
      </c>
      <c r="D137" s="153" t="s">
        <v>133</v>
      </c>
      <c r="E137" s="154" t="s">
        <v>234</v>
      </c>
      <c r="F137" s="155" t="s">
        <v>235</v>
      </c>
      <c r="G137" s="156" t="s">
        <v>136</v>
      </c>
      <c r="H137" s="157">
        <v>16.524000000000001</v>
      </c>
      <c r="I137" s="158"/>
      <c r="J137" s="159">
        <f t="shared" ref="J137:J143" si="0">ROUND(I137*H137,2)</f>
        <v>0</v>
      </c>
      <c r="K137" s="155" t="s">
        <v>137</v>
      </c>
      <c r="L137" s="28"/>
      <c r="M137" s="160" t="s">
        <v>1</v>
      </c>
      <c r="N137" s="161" t="s">
        <v>41</v>
      </c>
      <c r="O137" s="51"/>
      <c r="P137" s="162">
        <f t="shared" ref="P137:P143" si="1">O137*H137</f>
        <v>0</v>
      </c>
      <c r="Q137" s="162">
        <v>1.5299999999999999E-3</v>
      </c>
      <c r="R137" s="162">
        <f t="shared" ref="R137:R143" si="2">Q137*H137</f>
        <v>2.5281720000000001E-2</v>
      </c>
      <c r="S137" s="162">
        <v>0</v>
      </c>
      <c r="T137" s="163">
        <f t="shared" ref="T137:T143" si="3">S137*H137</f>
        <v>0</v>
      </c>
      <c r="AR137" s="164" t="s">
        <v>138</v>
      </c>
      <c r="AT137" s="164" t="s">
        <v>133</v>
      </c>
      <c r="AU137" s="164" t="s">
        <v>88</v>
      </c>
      <c r="AY137" s="13" t="s">
        <v>131</v>
      </c>
      <c r="BE137" s="165">
        <f t="shared" ref="BE137:BE143" si="4">IF(N137="základná",J137,0)</f>
        <v>0</v>
      </c>
      <c r="BF137" s="165">
        <f t="shared" ref="BF137:BF143" si="5">IF(N137="znížená",J137,0)</f>
        <v>0</v>
      </c>
      <c r="BG137" s="165">
        <f t="shared" ref="BG137:BG143" si="6">IF(N137="zákl. prenesená",J137,0)</f>
        <v>0</v>
      </c>
      <c r="BH137" s="165">
        <f t="shared" ref="BH137:BH143" si="7">IF(N137="zníž. prenesená",J137,0)</f>
        <v>0</v>
      </c>
      <c r="BI137" s="165">
        <f t="shared" ref="BI137:BI143" si="8">IF(N137="nulová",J137,0)</f>
        <v>0</v>
      </c>
      <c r="BJ137" s="13" t="s">
        <v>88</v>
      </c>
      <c r="BK137" s="165">
        <f t="shared" ref="BK137:BK143" si="9">ROUND(I137*H137,2)</f>
        <v>0</v>
      </c>
      <c r="BL137" s="13" t="s">
        <v>138</v>
      </c>
      <c r="BM137" s="164" t="s">
        <v>236</v>
      </c>
    </row>
    <row r="138" spans="2:65" s="1" customFormat="1" ht="24" customHeight="1" x14ac:dyDescent="0.2">
      <c r="B138" s="152"/>
      <c r="C138" s="153" t="s">
        <v>159</v>
      </c>
      <c r="D138" s="153" t="s">
        <v>133</v>
      </c>
      <c r="E138" s="154" t="s">
        <v>237</v>
      </c>
      <c r="F138" s="155" t="s">
        <v>238</v>
      </c>
      <c r="G138" s="156" t="s">
        <v>136</v>
      </c>
      <c r="H138" s="157">
        <v>11.664</v>
      </c>
      <c r="I138" s="158"/>
      <c r="J138" s="159">
        <f t="shared" si="0"/>
        <v>0</v>
      </c>
      <c r="K138" s="155" t="s">
        <v>137</v>
      </c>
      <c r="L138" s="28"/>
      <c r="M138" s="160" t="s">
        <v>1</v>
      </c>
      <c r="N138" s="161" t="s">
        <v>41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0.05</v>
      </c>
      <c r="T138" s="163">
        <f t="shared" si="3"/>
        <v>0.58320000000000005</v>
      </c>
      <c r="AR138" s="164" t="s">
        <v>138</v>
      </c>
      <c r="AT138" s="164" t="s">
        <v>133</v>
      </c>
      <c r="AU138" s="164" t="s">
        <v>88</v>
      </c>
      <c r="AY138" s="13" t="s">
        <v>131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88</v>
      </c>
      <c r="BK138" s="165">
        <f t="shared" si="9"/>
        <v>0</v>
      </c>
      <c r="BL138" s="13" t="s">
        <v>138</v>
      </c>
      <c r="BM138" s="164" t="s">
        <v>239</v>
      </c>
    </row>
    <row r="139" spans="2:65" s="1" customFormat="1" ht="16.5" customHeight="1" x14ac:dyDescent="0.2">
      <c r="B139" s="152"/>
      <c r="C139" s="153" t="s">
        <v>165</v>
      </c>
      <c r="D139" s="153" t="s">
        <v>133</v>
      </c>
      <c r="E139" s="154" t="s">
        <v>188</v>
      </c>
      <c r="F139" s="155" t="s">
        <v>189</v>
      </c>
      <c r="G139" s="156" t="s">
        <v>162</v>
      </c>
      <c r="H139" s="157">
        <v>0.59299999999999997</v>
      </c>
      <c r="I139" s="158"/>
      <c r="J139" s="159">
        <f t="shared" si="0"/>
        <v>0</v>
      </c>
      <c r="K139" s="155" t="s">
        <v>137</v>
      </c>
      <c r="L139" s="28"/>
      <c r="M139" s="160" t="s">
        <v>1</v>
      </c>
      <c r="N139" s="161" t="s">
        <v>41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138</v>
      </c>
      <c r="AT139" s="164" t="s">
        <v>133</v>
      </c>
      <c r="AU139" s="164" t="s">
        <v>88</v>
      </c>
      <c r="AY139" s="13" t="s">
        <v>131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88</v>
      </c>
      <c r="BK139" s="165">
        <f t="shared" si="9"/>
        <v>0</v>
      </c>
      <c r="BL139" s="13" t="s">
        <v>138</v>
      </c>
      <c r="BM139" s="164" t="s">
        <v>190</v>
      </c>
    </row>
    <row r="140" spans="2:65" s="1" customFormat="1" ht="24" customHeight="1" x14ac:dyDescent="0.2">
      <c r="B140" s="152"/>
      <c r="C140" s="153" t="s">
        <v>169</v>
      </c>
      <c r="D140" s="153" t="s">
        <v>133</v>
      </c>
      <c r="E140" s="154" t="s">
        <v>192</v>
      </c>
      <c r="F140" s="155" t="s">
        <v>193</v>
      </c>
      <c r="G140" s="156" t="s">
        <v>162</v>
      </c>
      <c r="H140" s="157">
        <v>5.93</v>
      </c>
      <c r="I140" s="158"/>
      <c r="J140" s="159">
        <f t="shared" si="0"/>
        <v>0</v>
      </c>
      <c r="K140" s="155" t="s">
        <v>137</v>
      </c>
      <c r="L140" s="28"/>
      <c r="M140" s="160" t="s">
        <v>1</v>
      </c>
      <c r="N140" s="161" t="s">
        <v>41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138</v>
      </c>
      <c r="AT140" s="164" t="s">
        <v>133</v>
      </c>
      <c r="AU140" s="164" t="s">
        <v>88</v>
      </c>
      <c r="AY140" s="13" t="s">
        <v>131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88</v>
      </c>
      <c r="BK140" s="165">
        <f t="shared" si="9"/>
        <v>0</v>
      </c>
      <c r="BL140" s="13" t="s">
        <v>138</v>
      </c>
      <c r="BM140" s="164" t="s">
        <v>194</v>
      </c>
    </row>
    <row r="141" spans="2:65" s="1" customFormat="1" ht="24" customHeight="1" x14ac:dyDescent="0.2">
      <c r="B141" s="152"/>
      <c r="C141" s="153" t="s">
        <v>173</v>
      </c>
      <c r="D141" s="153" t="s">
        <v>133</v>
      </c>
      <c r="E141" s="154" t="s">
        <v>196</v>
      </c>
      <c r="F141" s="155" t="s">
        <v>197</v>
      </c>
      <c r="G141" s="156" t="s">
        <v>162</v>
      </c>
      <c r="H141" s="157">
        <v>0.59299999999999997</v>
      </c>
      <c r="I141" s="158"/>
      <c r="J141" s="159">
        <f t="shared" si="0"/>
        <v>0</v>
      </c>
      <c r="K141" s="155" t="s">
        <v>137</v>
      </c>
      <c r="L141" s="28"/>
      <c r="M141" s="160" t="s">
        <v>1</v>
      </c>
      <c r="N141" s="161" t="s">
        <v>41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138</v>
      </c>
      <c r="AT141" s="164" t="s">
        <v>133</v>
      </c>
      <c r="AU141" s="164" t="s">
        <v>88</v>
      </c>
      <c r="AY141" s="13" t="s">
        <v>131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88</v>
      </c>
      <c r="BK141" s="165">
        <f t="shared" si="9"/>
        <v>0</v>
      </c>
      <c r="BL141" s="13" t="s">
        <v>138</v>
      </c>
      <c r="BM141" s="164" t="s">
        <v>198</v>
      </c>
    </row>
    <row r="142" spans="2:65" s="1" customFormat="1" ht="24" customHeight="1" x14ac:dyDescent="0.2">
      <c r="B142" s="152"/>
      <c r="C142" s="153" t="s">
        <v>177</v>
      </c>
      <c r="D142" s="153" t="s">
        <v>133</v>
      </c>
      <c r="E142" s="154" t="s">
        <v>200</v>
      </c>
      <c r="F142" s="155" t="s">
        <v>201</v>
      </c>
      <c r="G142" s="156" t="s">
        <v>162</v>
      </c>
      <c r="H142" s="157">
        <v>0.59299999999999997</v>
      </c>
      <c r="I142" s="158"/>
      <c r="J142" s="159">
        <f t="shared" si="0"/>
        <v>0</v>
      </c>
      <c r="K142" s="155" t="s">
        <v>137</v>
      </c>
      <c r="L142" s="28"/>
      <c r="M142" s="160" t="s">
        <v>1</v>
      </c>
      <c r="N142" s="161" t="s">
        <v>41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138</v>
      </c>
      <c r="AT142" s="164" t="s">
        <v>133</v>
      </c>
      <c r="AU142" s="164" t="s">
        <v>88</v>
      </c>
      <c r="AY142" s="13" t="s">
        <v>131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88</v>
      </c>
      <c r="BK142" s="165">
        <f t="shared" si="9"/>
        <v>0</v>
      </c>
      <c r="BL142" s="13" t="s">
        <v>138</v>
      </c>
      <c r="BM142" s="164" t="s">
        <v>202</v>
      </c>
    </row>
    <row r="143" spans="2:65" s="1" customFormat="1" ht="24" customHeight="1" x14ac:dyDescent="0.2">
      <c r="B143" s="152"/>
      <c r="C143" s="153" t="s">
        <v>182</v>
      </c>
      <c r="D143" s="153" t="s">
        <v>133</v>
      </c>
      <c r="E143" s="154" t="s">
        <v>204</v>
      </c>
      <c r="F143" s="155" t="s">
        <v>205</v>
      </c>
      <c r="G143" s="156" t="s">
        <v>162</v>
      </c>
      <c r="H143" s="157">
        <v>0.59299999999999997</v>
      </c>
      <c r="I143" s="158"/>
      <c r="J143" s="159">
        <f t="shared" si="0"/>
        <v>0</v>
      </c>
      <c r="K143" s="155" t="s">
        <v>137</v>
      </c>
      <c r="L143" s="28"/>
      <c r="M143" s="160" t="s">
        <v>1</v>
      </c>
      <c r="N143" s="161" t="s">
        <v>41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138</v>
      </c>
      <c r="AT143" s="164" t="s">
        <v>133</v>
      </c>
      <c r="AU143" s="164" t="s">
        <v>88</v>
      </c>
      <c r="AY143" s="13" t="s">
        <v>131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88</v>
      </c>
      <c r="BK143" s="165">
        <f t="shared" si="9"/>
        <v>0</v>
      </c>
      <c r="BL143" s="13" t="s">
        <v>138</v>
      </c>
      <c r="BM143" s="164" t="s">
        <v>206</v>
      </c>
    </row>
    <row r="144" spans="2:65" s="11" customFormat="1" ht="22.9" customHeight="1" x14ac:dyDescent="0.2">
      <c r="B144" s="139"/>
      <c r="D144" s="140" t="s">
        <v>74</v>
      </c>
      <c r="E144" s="150" t="s">
        <v>207</v>
      </c>
      <c r="F144" s="150" t="s">
        <v>208</v>
      </c>
      <c r="I144" s="142"/>
      <c r="J144" s="151">
        <f>BK144</f>
        <v>0</v>
      </c>
      <c r="L144" s="139"/>
      <c r="M144" s="144"/>
      <c r="N144" s="145"/>
      <c r="O144" s="145"/>
      <c r="P144" s="146">
        <f>P145</f>
        <v>0</v>
      </c>
      <c r="Q144" s="145"/>
      <c r="R144" s="146">
        <f>R145</f>
        <v>0</v>
      </c>
      <c r="S144" s="145"/>
      <c r="T144" s="147">
        <f>T145</f>
        <v>0</v>
      </c>
      <c r="AR144" s="140" t="s">
        <v>82</v>
      </c>
      <c r="AT144" s="148" t="s">
        <v>74</v>
      </c>
      <c r="AU144" s="148" t="s">
        <v>82</v>
      </c>
      <c r="AY144" s="140" t="s">
        <v>131</v>
      </c>
      <c r="BK144" s="149">
        <f>BK145</f>
        <v>0</v>
      </c>
    </row>
    <row r="145" spans="2:65" s="1" customFormat="1" ht="24" customHeight="1" x14ac:dyDescent="0.2">
      <c r="B145" s="152"/>
      <c r="C145" s="153" t="s">
        <v>187</v>
      </c>
      <c r="D145" s="153" t="s">
        <v>133</v>
      </c>
      <c r="E145" s="154" t="s">
        <v>210</v>
      </c>
      <c r="F145" s="155" t="s">
        <v>211</v>
      </c>
      <c r="G145" s="156" t="s">
        <v>162</v>
      </c>
      <c r="H145" s="157">
        <v>0.27</v>
      </c>
      <c r="I145" s="158"/>
      <c r="J145" s="159">
        <f>ROUND(I145*H145,2)</f>
        <v>0</v>
      </c>
      <c r="K145" s="155" t="s">
        <v>137</v>
      </c>
      <c r="L145" s="28"/>
      <c r="M145" s="160" t="s">
        <v>1</v>
      </c>
      <c r="N145" s="161" t="s">
        <v>41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138</v>
      </c>
      <c r="AT145" s="164" t="s">
        <v>133</v>
      </c>
      <c r="AU145" s="164" t="s">
        <v>88</v>
      </c>
      <c r="AY145" s="13" t="s">
        <v>131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88</v>
      </c>
      <c r="BK145" s="165">
        <f>ROUND(I145*H145,2)</f>
        <v>0</v>
      </c>
      <c r="BL145" s="13" t="s">
        <v>138</v>
      </c>
      <c r="BM145" s="164" t="s">
        <v>212</v>
      </c>
    </row>
    <row r="146" spans="2:65" s="11" customFormat="1" ht="25.9" customHeight="1" x14ac:dyDescent="0.2">
      <c r="B146" s="139"/>
      <c r="D146" s="140" t="s">
        <v>74</v>
      </c>
      <c r="E146" s="141" t="s">
        <v>240</v>
      </c>
      <c r="F146" s="141" t="s">
        <v>241</v>
      </c>
      <c r="I146" s="142"/>
      <c r="J146" s="143">
        <f>BK146</f>
        <v>0</v>
      </c>
      <c r="L146" s="139"/>
      <c r="M146" s="144"/>
      <c r="N146" s="145"/>
      <c r="O146" s="145"/>
      <c r="P146" s="146">
        <f>P147</f>
        <v>0</v>
      </c>
      <c r="Q146" s="145"/>
      <c r="R146" s="146">
        <f>R147</f>
        <v>3.5E-4</v>
      </c>
      <c r="S146" s="145"/>
      <c r="T146" s="147">
        <f>T147</f>
        <v>9.9750000000000012E-3</v>
      </c>
      <c r="AR146" s="140" t="s">
        <v>88</v>
      </c>
      <c r="AT146" s="148" t="s">
        <v>74</v>
      </c>
      <c r="AU146" s="148" t="s">
        <v>75</v>
      </c>
      <c r="AY146" s="140" t="s">
        <v>131</v>
      </c>
      <c r="BK146" s="149">
        <f>BK147</f>
        <v>0</v>
      </c>
    </row>
    <row r="147" spans="2:65" s="11" customFormat="1" ht="22.9" customHeight="1" x14ac:dyDescent="0.2">
      <c r="B147" s="139"/>
      <c r="D147" s="140" t="s">
        <v>74</v>
      </c>
      <c r="E147" s="150" t="s">
        <v>242</v>
      </c>
      <c r="F147" s="150" t="s">
        <v>243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SUM(P148:P150)</f>
        <v>0</v>
      </c>
      <c r="Q147" s="145"/>
      <c r="R147" s="146">
        <f>SUM(R148:R150)</f>
        <v>3.5E-4</v>
      </c>
      <c r="S147" s="145"/>
      <c r="T147" s="147">
        <f>SUM(T148:T150)</f>
        <v>9.9750000000000012E-3</v>
      </c>
      <c r="AR147" s="140" t="s">
        <v>88</v>
      </c>
      <c r="AT147" s="148" t="s">
        <v>74</v>
      </c>
      <c r="AU147" s="148" t="s">
        <v>82</v>
      </c>
      <c r="AY147" s="140" t="s">
        <v>131</v>
      </c>
      <c r="BK147" s="149">
        <f>SUM(BK148:BK150)</f>
        <v>0</v>
      </c>
    </row>
    <row r="148" spans="2:65" s="1" customFormat="1" ht="24" customHeight="1" x14ac:dyDescent="0.2">
      <c r="B148" s="152"/>
      <c r="C148" s="153" t="s">
        <v>191</v>
      </c>
      <c r="D148" s="153" t="s">
        <v>133</v>
      </c>
      <c r="E148" s="154" t="s">
        <v>244</v>
      </c>
      <c r="F148" s="155" t="s">
        <v>245</v>
      </c>
      <c r="G148" s="156" t="s">
        <v>219</v>
      </c>
      <c r="H148" s="157">
        <v>3.5</v>
      </c>
      <c r="I148" s="158"/>
      <c r="J148" s="159">
        <f>ROUND(I148*H148,2)</f>
        <v>0</v>
      </c>
      <c r="K148" s="155" t="s">
        <v>137</v>
      </c>
      <c r="L148" s="28"/>
      <c r="M148" s="160" t="s">
        <v>1</v>
      </c>
      <c r="N148" s="161" t="s">
        <v>41</v>
      </c>
      <c r="O148" s="51"/>
      <c r="P148" s="162">
        <f>O148*H148</f>
        <v>0</v>
      </c>
      <c r="Q148" s="162">
        <v>1E-4</v>
      </c>
      <c r="R148" s="162">
        <f>Q148*H148</f>
        <v>3.5E-4</v>
      </c>
      <c r="S148" s="162">
        <v>0</v>
      </c>
      <c r="T148" s="163">
        <f>S148*H148</f>
        <v>0</v>
      </c>
      <c r="AR148" s="164" t="s">
        <v>199</v>
      </c>
      <c r="AT148" s="164" t="s">
        <v>133</v>
      </c>
      <c r="AU148" s="164" t="s">
        <v>88</v>
      </c>
      <c r="AY148" s="13" t="s">
        <v>131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88</v>
      </c>
      <c r="BK148" s="165">
        <f>ROUND(I148*H148,2)</f>
        <v>0</v>
      </c>
      <c r="BL148" s="13" t="s">
        <v>199</v>
      </c>
      <c r="BM148" s="164" t="s">
        <v>246</v>
      </c>
    </row>
    <row r="149" spans="2:65" s="1" customFormat="1" ht="24" customHeight="1" x14ac:dyDescent="0.2">
      <c r="B149" s="152"/>
      <c r="C149" s="153" t="s">
        <v>195</v>
      </c>
      <c r="D149" s="153" t="s">
        <v>133</v>
      </c>
      <c r="E149" s="154" t="s">
        <v>247</v>
      </c>
      <c r="F149" s="155" t="s">
        <v>248</v>
      </c>
      <c r="G149" s="156" t="s">
        <v>219</v>
      </c>
      <c r="H149" s="157">
        <v>3.5</v>
      </c>
      <c r="I149" s="158"/>
      <c r="J149" s="159">
        <f>ROUND(I149*H149,2)</f>
        <v>0</v>
      </c>
      <c r="K149" s="155" t="s">
        <v>137</v>
      </c>
      <c r="L149" s="28"/>
      <c r="M149" s="160" t="s">
        <v>1</v>
      </c>
      <c r="N149" s="161" t="s">
        <v>41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2.8500000000000001E-3</v>
      </c>
      <c r="T149" s="163">
        <f>S149*H149</f>
        <v>9.9750000000000012E-3</v>
      </c>
      <c r="AR149" s="164" t="s">
        <v>199</v>
      </c>
      <c r="AT149" s="164" t="s">
        <v>133</v>
      </c>
      <c r="AU149" s="164" t="s">
        <v>88</v>
      </c>
      <c r="AY149" s="13" t="s">
        <v>131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88</v>
      </c>
      <c r="BK149" s="165">
        <f>ROUND(I149*H149,2)</f>
        <v>0</v>
      </c>
      <c r="BL149" s="13" t="s">
        <v>199</v>
      </c>
      <c r="BM149" s="164" t="s">
        <v>249</v>
      </c>
    </row>
    <row r="150" spans="2:65" s="1" customFormat="1" ht="24" customHeight="1" x14ac:dyDescent="0.2">
      <c r="B150" s="152"/>
      <c r="C150" s="153" t="s">
        <v>199</v>
      </c>
      <c r="D150" s="153" t="s">
        <v>133</v>
      </c>
      <c r="E150" s="154" t="s">
        <v>250</v>
      </c>
      <c r="F150" s="155" t="s">
        <v>251</v>
      </c>
      <c r="G150" s="156" t="s">
        <v>252</v>
      </c>
      <c r="H150" s="171">
        <v>1.85</v>
      </c>
      <c r="I150" s="158"/>
      <c r="J150" s="159">
        <f>ROUND(I150*H150,2)</f>
        <v>0</v>
      </c>
      <c r="K150" s="155" t="s">
        <v>137</v>
      </c>
      <c r="L150" s="28"/>
      <c r="M150" s="166" t="s">
        <v>1</v>
      </c>
      <c r="N150" s="167" t="s">
        <v>41</v>
      </c>
      <c r="O150" s="168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AR150" s="164" t="s">
        <v>199</v>
      </c>
      <c r="AT150" s="164" t="s">
        <v>133</v>
      </c>
      <c r="AU150" s="164" t="s">
        <v>88</v>
      </c>
      <c r="AY150" s="13" t="s">
        <v>131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88</v>
      </c>
      <c r="BK150" s="165">
        <f>ROUND(I150*H150,2)</f>
        <v>0</v>
      </c>
      <c r="BL150" s="13" t="s">
        <v>199</v>
      </c>
      <c r="BM150" s="164" t="s">
        <v>253</v>
      </c>
    </row>
    <row r="151" spans="2:65" s="1" customFormat="1" ht="6.95" customHeight="1" x14ac:dyDescent="0.2">
      <c r="B151" s="40"/>
      <c r="C151" s="41"/>
      <c r="D151" s="41"/>
      <c r="E151" s="41"/>
      <c r="F151" s="41"/>
      <c r="G151" s="41"/>
      <c r="H151" s="41"/>
      <c r="I151" s="113"/>
      <c r="J151" s="41"/>
      <c r="K151" s="41"/>
      <c r="L151" s="28"/>
    </row>
  </sheetData>
  <autoFilter ref="C126:K150" xr:uid="{00000000-0009-0000-0000-00000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8"/>
  <sheetViews>
    <sheetView showGridLines="0" topLeftCell="A127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95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75</v>
      </c>
    </row>
    <row r="4" spans="2:46" ht="24.95" customHeight="1" x14ac:dyDescent="0.2">
      <c r="B4" s="16"/>
      <c r="D4" s="17" t="s">
        <v>101</v>
      </c>
      <c r="L4" s="16"/>
      <c r="M4" s="91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5" t="str">
        <f>'Rekapitulácia stavby'!K6</f>
        <v>STATICKÉ ZABEZPEČENIE ZÁZEMIA TELOCVIČNE A STAVEBNÉ ÚPRAVY STIEN</v>
      </c>
      <c r="F7" s="226"/>
      <c r="G7" s="226"/>
      <c r="H7" s="226"/>
      <c r="L7" s="16"/>
    </row>
    <row r="8" spans="2:46" ht="12" customHeight="1" x14ac:dyDescent="0.2">
      <c r="B8" s="16"/>
      <c r="D8" s="23" t="s">
        <v>102</v>
      </c>
      <c r="L8" s="16"/>
    </row>
    <row r="9" spans="2:46" s="1" customFormat="1" ht="16.5" customHeight="1" x14ac:dyDescent="0.2">
      <c r="B9" s="28"/>
      <c r="E9" s="225" t="s">
        <v>103</v>
      </c>
      <c r="F9" s="227"/>
      <c r="G9" s="227"/>
      <c r="H9" s="227"/>
      <c r="I9" s="92"/>
      <c r="L9" s="28"/>
    </row>
    <row r="10" spans="2:46" s="1" customFormat="1" ht="12" customHeight="1" x14ac:dyDescent="0.2">
      <c r="B10" s="28"/>
      <c r="D10" s="23" t="s">
        <v>104</v>
      </c>
      <c r="I10" s="92"/>
      <c r="L10" s="28"/>
    </row>
    <row r="11" spans="2:46" s="1" customFormat="1" ht="36.950000000000003" customHeight="1" x14ac:dyDescent="0.2">
      <c r="B11" s="28"/>
      <c r="E11" s="201" t="s">
        <v>254</v>
      </c>
      <c r="F11" s="227"/>
      <c r="G11" s="227"/>
      <c r="H11" s="227"/>
      <c r="I11" s="92"/>
      <c r="L11" s="28"/>
    </row>
    <row r="12" spans="2:46" s="1" customFormat="1" ht="11.25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3. 9. 2018</v>
      </c>
      <c r="L14" s="28"/>
    </row>
    <row r="15" spans="2:46" s="1" customFormat="1" ht="10.9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5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4"/>
      <c r="G20" s="204"/>
      <c r="H20" s="204"/>
      <c r="I20" s="9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5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34</v>
      </c>
      <c r="I28" s="92"/>
      <c r="L28" s="28"/>
    </row>
    <row r="29" spans="2:12" s="7" customFormat="1" ht="16.5" customHeight="1" x14ac:dyDescent="0.2">
      <c r="B29" s="94"/>
      <c r="E29" s="208" t="s">
        <v>1</v>
      </c>
      <c r="F29" s="208"/>
      <c r="G29" s="208"/>
      <c r="H29" s="208"/>
      <c r="I29" s="95"/>
      <c r="L29" s="94"/>
    </row>
    <row r="30" spans="2:12" s="1" customFormat="1" ht="6.95" customHeight="1" x14ac:dyDescent="0.2">
      <c r="B30" s="28"/>
      <c r="I30" s="92"/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35</v>
      </c>
      <c r="I32" s="92"/>
      <c r="J32" s="62">
        <f>ROUND(J128, 2)</f>
        <v>0</v>
      </c>
      <c r="L32" s="28"/>
    </row>
    <row r="33" spans="2:12" s="1" customFormat="1" ht="6.95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 x14ac:dyDescent="0.2">
      <c r="B34" s="28"/>
      <c r="F34" s="31" t="s">
        <v>37</v>
      </c>
      <c r="I34" s="98" t="s">
        <v>36</v>
      </c>
      <c r="J34" s="31" t="s">
        <v>38</v>
      </c>
      <c r="L34" s="28"/>
    </row>
    <row r="35" spans="2:12" s="1" customFormat="1" ht="14.45" customHeight="1" x14ac:dyDescent="0.2">
      <c r="B35" s="28"/>
      <c r="D35" s="99" t="s">
        <v>39</v>
      </c>
      <c r="E35" s="23" t="s">
        <v>40</v>
      </c>
      <c r="F35" s="100">
        <f>ROUND((SUM(BE128:BE147)),  2)</f>
        <v>0</v>
      </c>
      <c r="I35" s="101">
        <v>0.2</v>
      </c>
      <c r="J35" s="100">
        <f>ROUND(((SUM(BE128:BE147))*I35),  2)</f>
        <v>0</v>
      </c>
      <c r="L35" s="28"/>
    </row>
    <row r="36" spans="2:12" s="1" customFormat="1" ht="14.45" customHeight="1" x14ac:dyDescent="0.2">
      <c r="B36" s="28"/>
      <c r="E36" s="23" t="s">
        <v>41</v>
      </c>
      <c r="F36" s="100">
        <f>ROUND((SUM(BF128:BF147)),  2)</f>
        <v>0</v>
      </c>
      <c r="I36" s="101">
        <v>0.2</v>
      </c>
      <c r="J36" s="100">
        <f>ROUND(((SUM(BF128:BF147))*I36),  2)</f>
        <v>0</v>
      </c>
      <c r="L36" s="28"/>
    </row>
    <row r="37" spans="2:12" s="1" customFormat="1" ht="14.45" hidden="1" customHeight="1" x14ac:dyDescent="0.2">
      <c r="B37" s="28"/>
      <c r="E37" s="23" t="s">
        <v>42</v>
      </c>
      <c r="F37" s="100">
        <f>ROUND((SUM(BG128:BG147)),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 x14ac:dyDescent="0.2">
      <c r="B38" s="28"/>
      <c r="E38" s="23" t="s">
        <v>43</v>
      </c>
      <c r="F38" s="100">
        <f>ROUND((SUM(BH128:BH147)),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 x14ac:dyDescent="0.2">
      <c r="B39" s="28"/>
      <c r="E39" s="23" t="s">
        <v>44</v>
      </c>
      <c r="F39" s="100">
        <f>ROUND((SUM(BI128:BI147)),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45</v>
      </c>
      <c r="E41" s="53"/>
      <c r="F41" s="53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28"/>
    </row>
    <row r="42" spans="2:12" s="1" customFormat="1" ht="14.45" customHeight="1" x14ac:dyDescent="0.2">
      <c r="B42" s="28"/>
      <c r="I42" s="92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48</v>
      </c>
      <c r="E50" s="38"/>
      <c r="F50" s="38"/>
      <c r="G50" s="37" t="s">
        <v>49</v>
      </c>
      <c r="H50" s="38"/>
      <c r="I50" s="109"/>
      <c r="J50" s="38"/>
      <c r="K50" s="38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39" t="s">
        <v>50</v>
      </c>
      <c r="E61" s="30"/>
      <c r="F61" s="110" t="s">
        <v>51</v>
      </c>
      <c r="G61" s="39" t="s">
        <v>50</v>
      </c>
      <c r="H61" s="30"/>
      <c r="I61" s="111"/>
      <c r="J61" s="112" t="s">
        <v>51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37" t="s">
        <v>52</v>
      </c>
      <c r="E65" s="38"/>
      <c r="F65" s="38"/>
      <c r="G65" s="37" t="s">
        <v>53</v>
      </c>
      <c r="H65" s="38"/>
      <c r="I65" s="109"/>
      <c r="J65" s="38"/>
      <c r="K65" s="38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39" t="s">
        <v>50</v>
      </c>
      <c r="E76" s="30"/>
      <c r="F76" s="110" t="s">
        <v>51</v>
      </c>
      <c r="G76" s="39" t="s">
        <v>50</v>
      </c>
      <c r="H76" s="30"/>
      <c r="I76" s="111"/>
      <c r="J76" s="112" t="s">
        <v>51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 x14ac:dyDescent="0.2">
      <c r="B82" s="28"/>
      <c r="C82" s="17" t="s">
        <v>106</v>
      </c>
      <c r="I82" s="92"/>
      <c r="L82" s="28"/>
    </row>
    <row r="83" spans="2:12" s="1" customFormat="1" ht="6.95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5" t="str">
        <f>E7</f>
        <v>STATICKÉ ZABEZPEČENIE ZÁZEMIA TELOCVIČNE A STAVEBNÉ ÚPRAVY STIEN</v>
      </c>
      <c r="F85" s="226"/>
      <c r="G85" s="226"/>
      <c r="H85" s="226"/>
      <c r="I85" s="92"/>
      <c r="L85" s="28"/>
    </row>
    <row r="86" spans="2:12" ht="12" customHeight="1" x14ac:dyDescent="0.2">
      <c r="B86" s="16"/>
      <c r="C86" s="23" t="s">
        <v>102</v>
      </c>
      <c r="L86" s="16"/>
    </row>
    <row r="87" spans="2:12" s="1" customFormat="1" ht="16.5" customHeight="1" x14ac:dyDescent="0.2">
      <c r="B87" s="28"/>
      <c r="E87" s="225" t="s">
        <v>103</v>
      </c>
      <c r="F87" s="227"/>
      <c r="G87" s="227"/>
      <c r="H87" s="227"/>
      <c r="I87" s="92"/>
      <c r="L87" s="28"/>
    </row>
    <row r="88" spans="2:12" s="1" customFormat="1" ht="12" customHeight="1" x14ac:dyDescent="0.2">
      <c r="B88" s="28"/>
      <c r="C88" s="23" t="s">
        <v>104</v>
      </c>
      <c r="I88" s="92"/>
      <c r="L88" s="28"/>
    </row>
    <row r="89" spans="2:12" s="1" customFormat="1" ht="16.5" customHeight="1" x14ac:dyDescent="0.2">
      <c r="B89" s="28"/>
      <c r="E89" s="201" t="str">
        <f>E11</f>
        <v xml:space="preserve">C - C - vyspravenie a oprava škár  interiéri </v>
      </c>
      <c r="F89" s="227"/>
      <c r="G89" s="227"/>
      <c r="H89" s="227"/>
      <c r="I89" s="92"/>
      <c r="L89" s="28"/>
    </row>
    <row r="90" spans="2:12" s="1" customFormat="1" ht="6.95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k.u. SNINA parc. Č. 1121/329</v>
      </c>
      <c r="I91" s="93" t="s">
        <v>21</v>
      </c>
      <c r="J91" s="48" t="str">
        <f>IF(J14="","",J14)</f>
        <v>3. 9. 2018</v>
      </c>
      <c r="L91" s="28"/>
    </row>
    <row r="92" spans="2:12" s="1" customFormat="1" ht="6.95" customHeight="1" x14ac:dyDescent="0.2">
      <c r="B92" s="28"/>
      <c r="I92" s="92"/>
      <c r="L92" s="28"/>
    </row>
    <row r="93" spans="2:12" s="1" customFormat="1" ht="27.95" customHeight="1" x14ac:dyDescent="0.2">
      <c r="B93" s="28"/>
      <c r="C93" s="23" t="s">
        <v>23</v>
      </c>
      <c r="F93" s="21" t="str">
        <f>E17</f>
        <v>ZŠ KOMENSKÉHO, ul. Komenského 2666/16, 069 01 Snin</v>
      </c>
      <c r="I93" s="93" t="s">
        <v>29</v>
      </c>
      <c r="J93" s="26" t="str">
        <f>E23</f>
        <v>ING. RÓBERT ŠMAJDA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107</v>
      </c>
      <c r="D96" s="102"/>
      <c r="E96" s="102"/>
      <c r="F96" s="102"/>
      <c r="G96" s="102"/>
      <c r="H96" s="102"/>
      <c r="I96" s="116"/>
      <c r="J96" s="117" t="s">
        <v>108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9" customHeight="1" x14ac:dyDescent="0.2">
      <c r="B98" s="28"/>
      <c r="C98" s="118" t="s">
        <v>109</v>
      </c>
      <c r="I98" s="92"/>
      <c r="J98" s="62">
        <f>J128</f>
        <v>0</v>
      </c>
      <c r="L98" s="28"/>
      <c r="AU98" s="13" t="s">
        <v>110</v>
      </c>
    </row>
    <row r="99" spans="2:47" s="8" customFormat="1" ht="24.95" customHeight="1" x14ac:dyDescent="0.2">
      <c r="B99" s="119"/>
      <c r="D99" s="120" t="s">
        <v>111</v>
      </c>
      <c r="E99" s="121"/>
      <c r="F99" s="121"/>
      <c r="G99" s="121"/>
      <c r="H99" s="121"/>
      <c r="I99" s="122"/>
      <c r="J99" s="123">
        <f>J129</f>
        <v>0</v>
      </c>
      <c r="L99" s="119"/>
    </row>
    <row r="100" spans="2:47" s="9" customFormat="1" ht="19.899999999999999" customHeight="1" x14ac:dyDescent="0.2">
      <c r="B100" s="124"/>
      <c r="D100" s="125" t="s">
        <v>113</v>
      </c>
      <c r="E100" s="126"/>
      <c r="F100" s="126"/>
      <c r="G100" s="126"/>
      <c r="H100" s="126"/>
      <c r="I100" s="127"/>
      <c r="J100" s="128">
        <f>J130</f>
        <v>0</v>
      </c>
      <c r="L100" s="124"/>
    </row>
    <row r="101" spans="2:47" s="9" customFormat="1" ht="19.899999999999999" customHeight="1" x14ac:dyDescent="0.2">
      <c r="B101" s="124"/>
      <c r="D101" s="125" t="s">
        <v>214</v>
      </c>
      <c r="E101" s="126"/>
      <c r="F101" s="126"/>
      <c r="G101" s="126"/>
      <c r="H101" s="126"/>
      <c r="I101" s="127"/>
      <c r="J101" s="128">
        <f>J133</f>
        <v>0</v>
      </c>
      <c r="L101" s="124"/>
    </row>
    <row r="102" spans="2:47" s="9" customFormat="1" ht="19.899999999999999" customHeight="1" x14ac:dyDescent="0.2">
      <c r="B102" s="124"/>
      <c r="D102" s="125" t="s">
        <v>115</v>
      </c>
      <c r="E102" s="126"/>
      <c r="F102" s="126"/>
      <c r="G102" s="126"/>
      <c r="H102" s="126"/>
      <c r="I102" s="127"/>
      <c r="J102" s="128">
        <f>J137</f>
        <v>0</v>
      </c>
      <c r="L102" s="124"/>
    </row>
    <row r="103" spans="2:47" s="9" customFormat="1" ht="19.899999999999999" customHeight="1" x14ac:dyDescent="0.2">
      <c r="B103" s="124"/>
      <c r="D103" s="125" t="s">
        <v>116</v>
      </c>
      <c r="E103" s="126"/>
      <c r="F103" s="126"/>
      <c r="G103" s="126"/>
      <c r="H103" s="126"/>
      <c r="I103" s="127"/>
      <c r="J103" s="128">
        <f>J139</f>
        <v>0</v>
      </c>
      <c r="L103" s="124"/>
    </row>
    <row r="104" spans="2:47" s="8" customFormat="1" ht="24.95" customHeight="1" x14ac:dyDescent="0.2">
      <c r="B104" s="119"/>
      <c r="D104" s="120" t="s">
        <v>215</v>
      </c>
      <c r="E104" s="121"/>
      <c r="F104" s="121"/>
      <c r="G104" s="121"/>
      <c r="H104" s="121"/>
      <c r="I104" s="122"/>
      <c r="J104" s="123">
        <f>J141</f>
        <v>0</v>
      </c>
      <c r="L104" s="119"/>
    </row>
    <row r="105" spans="2:47" s="9" customFormat="1" ht="19.899999999999999" customHeight="1" x14ac:dyDescent="0.2">
      <c r="B105" s="124"/>
      <c r="D105" s="125" t="s">
        <v>255</v>
      </c>
      <c r="E105" s="126"/>
      <c r="F105" s="126"/>
      <c r="G105" s="126"/>
      <c r="H105" s="126"/>
      <c r="I105" s="127"/>
      <c r="J105" s="128">
        <f>J142</f>
        <v>0</v>
      </c>
      <c r="L105" s="124"/>
    </row>
    <row r="106" spans="2:47" s="9" customFormat="1" ht="19.899999999999999" customHeight="1" x14ac:dyDescent="0.2">
      <c r="B106" s="124"/>
      <c r="D106" s="125" t="s">
        <v>256</v>
      </c>
      <c r="E106" s="126"/>
      <c r="F106" s="126"/>
      <c r="G106" s="126"/>
      <c r="H106" s="126"/>
      <c r="I106" s="127"/>
      <c r="J106" s="128">
        <f>J144</f>
        <v>0</v>
      </c>
      <c r="L106" s="124"/>
    </row>
    <row r="107" spans="2:47" s="1" customFormat="1" ht="21.75" customHeight="1" x14ac:dyDescent="0.2">
      <c r="B107" s="28"/>
      <c r="I107" s="92"/>
      <c r="L107" s="28"/>
    </row>
    <row r="108" spans="2:47" s="1" customFormat="1" ht="6.95" customHeight="1" x14ac:dyDescent="0.2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6.95" customHeight="1" x14ac:dyDescent="0.2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63" s="1" customFormat="1" ht="24.95" customHeight="1" x14ac:dyDescent="0.2">
      <c r="B113" s="28"/>
      <c r="C113" s="17" t="s">
        <v>117</v>
      </c>
      <c r="I113" s="92"/>
      <c r="L113" s="28"/>
    </row>
    <row r="114" spans="2:63" s="1" customFormat="1" ht="6.95" customHeight="1" x14ac:dyDescent="0.2">
      <c r="B114" s="28"/>
      <c r="I114" s="92"/>
      <c r="L114" s="28"/>
    </row>
    <row r="115" spans="2:63" s="1" customFormat="1" ht="12" customHeight="1" x14ac:dyDescent="0.2">
      <c r="B115" s="28"/>
      <c r="C115" s="23" t="s">
        <v>15</v>
      </c>
      <c r="I115" s="92"/>
      <c r="L115" s="28"/>
    </row>
    <row r="116" spans="2:63" s="1" customFormat="1" ht="16.5" customHeight="1" x14ac:dyDescent="0.2">
      <c r="B116" s="28"/>
      <c r="E116" s="225" t="str">
        <f>E7</f>
        <v>STATICKÉ ZABEZPEČENIE ZÁZEMIA TELOCVIČNE A STAVEBNÉ ÚPRAVY STIEN</v>
      </c>
      <c r="F116" s="226"/>
      <c r="G116" s="226"/>
      <c r="H116" s="226"/>
      <c r="I116" s="92"/>
      <c r="L116" s="28"/>
    </row>
    <row r="117" spans="2:63" ht="12" customHeight="1" x14ac:dyDescent="0.2">
      <c r="B117" s="16"/>
      <c r="C117" s="23" t="s">
        <v>102</v>
      </c>
      <c r="L117" s="16"/>
    </row>
    <row r="118" spans="2:63" s="1" customFormat="1" ht="16.5" customHeight="1" x14ac:dyDescent="0.2">
      <c r="B118" s="28"/>
      <c r="E118" s="225" t="s">
        <v>103</v>
      </c>
      <c r="F118" s="227"/>
      <c r="G118" s="227"/>
      <c r="H118" s="227"/>
      <c r="I118" s="92"/>
      <c r="L118" s="28"/>
    </row>
    <row r="119" spans="2:63" s="1" customFormat="1" ht="12" customHeight="1" x14ac:dyDescent="0.2">
      <c r="B119" s="28"/>
      <c r="C119" s="23" t="s">
        <v>104</v>
      </c>
      <c r="I119" s="92"/>
      <c r="L119" s="28"/>
    </row>
    <row r="120" spans="2:63" s="1" customFormat="1" ht="16.5" customHeight="1" x14ac:dyDescent="0.2">
      <c r="B120" s="28"/>
      <c r="E120" s="201" t="str">
        <f>E11</f>
        <v xml:space="preserve">C - C - vyspravenie a oprava škár  interiéri </v>
      </c>
      <c r="F120" s="227"/>
      <c r="G120" s="227"/>
      <c r="H120" s="227"/>
      <c r="I120" s="92"/>
      <c r="L120" s="28"/>
    </row>
    <row r="121" spans="2:63" s="1" customFormat="1" ht="6.95" customHeight="1" x14ac:dyDescent="0.2">
      <c r="B121" s="28"/>
      <c r="I121" s="92"/>
      <c r="L121" s="28"/>
    </row>
    <row r="122" spans="2:63" s="1" customFormat="1" ht="12" customHeight="1" x14ac:dyDescent="0.2">
      <c r="B122" s="28"/>
      <c r="C122" s="23" t="s">
        <v>19</v>
      </c>
      <c r="F122" s="21" t="str">
        <f>F14</f>
        <v>k.u. SNINA parc. Č. 1121/329</v>
      </c>
      <c r="I122" s="93" t="s">
        <v>21</v>
      </c>
      <c r="J122" s="48" t="str">
        <f>IF(J14="","",J14)</f>
        <v>3. 9. 2018</v>
      </c>
      <c r="L122" s="28"/>
    </row>
    <row r="123" spans="2:63" s="1" customFormat="1" ht="6.95" customHeight="1" x14ac:dyDescent="0.2">
      <c r="B123" s="28"/>
      <c r="I123" s="92"/>
      <c r="L123" s="28"/>
    </row>
    <row r="124" spans="2:63" s="1" customFormat="1" ht="27.95" customHeight="1" x14ac:dyDescent="0.2">
      <c r="B124" s="28"/>
      <c r="C124" s="23" t="s">
        <v>23</v>
      </c>
      <c r="F124" s="21" t="str">
        <f>E17</f>
        <v>ZŠ KOMENSKÉHO, ul. Komenského 2666/16, 069 01 Snin</v>
      </c>
      <c r="I124" s="93" t="s">
        <v>29</v>
      </c>
      <c r="J124" s="26" t="str">
        <f>E23</f>
        <v>ING. RÓBERT ŠMAJDA</v>
      </c>
      <c r="L124" s="28"/>
    </row>
    <row r="125" spans="2:63" s="1" customFormat="1" ht="15.2" customHeight="1" x14ac:dyDescent="0.2">
      <c r="B125" s="28"/>
      <c r="C125" s="23" t="s">
        <v>27</v>
      </c>
      <c r="F125" s="21" t="str">
        <f>IF(E20="","",E20)</f>
        <v>Vyplň údaj</v>
      </c>
      <c r="I125" s="93" t="s">
        <v>32</v>
      </c>
      <c r="J125" s="26" t="str">
        <f>E26</f>
        <v xml:space="preserve"> </v>
      </c>
      <c r="L125" s="28"/>
    </row>
    <row r="126" spans="2:63" s="1" customFormat="1" ht="10.35" customHeight="1" x14ac:dyDescent="0.2">
      <c r="B126" s="28"/>
      <c r="I126" s="92"/>
      <c r="L126" s="28"/>
    </row>
    <row r="127" spans="2:63" s="10" customFormat="1" ht="29.25" customHeight="1" x14ac:dyDescent="0.2">
      <c r="B127" s="129"/>
      <c r="C127" s="130" t="s">
        <v>118</v>
      </c>
      <c r="D127" s="131" t="s">
        <v>60</v>
      </c>
      <c r="E127" s="131" t="s">
        <v>56</v>
      </c>
      <c r="F127" s="131" t="s">
        <v>57</v>
      </c>
      <c r="G127" s="131" t="s">
        <v>119</v>
      </c>
      <c r="H127" s="131" t="s">
        <v>120</v>
      </c>
      <c r="I127" s="132" t="s">
        <v>121</v>
      </c>
      <c r="J127" s="133" t="s">
        <v>108</v>
      </c>
      <c r="K127" s="134" t="s">
        <v>122</v>
      </c>
      <c r="L127" s="129"/>
      <c r="M127" s="55" t="s">
        <v>1</v>
      </c>
      <c r="N127" s="56" t="s">
        <v>39</v>
      </c>
      <c r="O127" s="56" t="s">
        <v>123</v>
      </c>
      <c r="P127" s="56" t="s">
        <v>124</v>
      </c>
      <c r="Q127" s="56" t="s">
        <v>125</v>
      </c>
      <c r="R127" s="56" t="s">
        <v>126</v>
      </c>
      <c r="S127" s="56" t="s">
        <v>127</v>
      </c>
      <c r="T127" s="57" t="s">
        <v>128</v>
      </c>
    </row>
    <row r="128" spans="2:63" s="1" customFormat="1" ht="22.9" customHeight="1" x14ac:dyDescent="0.25">
      <c r="B128" s="28"/>
      <c r="C128" s="60" t="s">
        <v>109</v>
      </c>
      <c r="I128" s="92"/>
      <c r="J128" s="135">
        <f>BK128</f>
        <v>0</v>
      </c>
      <c r="L128" s="28"/>
      <c r="M128" s="58"/>
      <c r="N128" s="49"/>
      <c r="O128" s="49"/>
      <c r="P128" s="136">
        <f>P129+P141</f>
        <v>0</v>
      </c>
      <c r="Q128" s="49"/>
      <c r="R128" s="136">
        <f>R129+R141</f>
        <v>6.3499108800000004</v>
      </c>
      <c r="S128" s="49"/>
      <c r="T128" s="137">
        <f>T129+T141</f>
        <v>0</v>
      </c>
      <c r="AT128" s="13" t="s">
        <v>74</v>
      </c>
      <c r="AU128" s="13" t="s">
        <v>110</v>
      </c>
      <c r="BK128" s="138">
        <f>BK129+BK141</f>
        <v>0</v>
      </c>
    </row>
    <row r="129" spans="2:65" s="11" customFormat="1" ht="25.9" customHeight="1" x14ac:dyDescent="0.2">
      <c r="B129" s="139"/>
      <c r="D129" s="140" t="s">
        <v>74</v>
      </c>
      <c r="E129" s="141" t="s">
        <v>129</v>
      </c>
      <c r="F129" s="141" t="s">
        <v>130</v>
      </c>
      <c r="I129" s="142"/>
      <c r="J129" s="143">
        <f>BK129</f>
        <v>0</v>
      </c>
      <c r="L129" s="139"/>
      <c r="M129" s="144"/>
      <c r="N129" s="145"/>
      <c r="O129" s="145"/>
      <c r="P129" s="146">
        <f>P130+P133+P137+P139</f>
        <v>0</v>
      </c>
      <c r="Q129" s="145"/>
      <c r="R129" s="146">
        <f>R130+R133+R137+R139</f>
        <v>6.2260337300000002</v>
      </c>
      <c r="S129" s="145"/>
      <c r="T129" s="147">
        <f>T130+T133+T137+T139</f>
        <v>0</v>
      </c>
      <c r="AR129" s="140" t="s">
        <v>82</v>
      </c>
      <c r="AT129" s="148" t="s">
        <v>74</v>
      </c>
      <c r="AU129" s="148" t="s">
        <v>75</v>
      </c>
      <c r="AY129" s="140" t="s">
        <v>131</v>
      </c>
      <c r="BK129" s="149">
        <f>BK130+BK133+BK137+BK139</f>
        <v>0</v>
      </c>
    </row>
    <row r="130" spans="2:65" s="11" customFormat="1" ht="22.9" customHeight="1" x14ac:dyDescent="0.2">
      <c r="B130" s="139"/>
      <c r="D130" s="140" t="s">
        <v>74</v>
      </c>
      <c r="E130" s="150" t="s">
        <v>88</v>
      </c>
      <c r="F130" s="150" t="s">
        <v>164</v>
      </c>
      <c r="I130" s="142"/>
      <c r="J130" s="151">
        <f>BK130</f>
        <v>0</v>
      </c>
      <c r="L130" s="139"/>
      <c r="M130" s="144"/>
      <c r="N130" s="145"/>
      <c r="O130" s="145"/>
      <c r="P130" s="146">
        <f>SUM(P131:P132)</f>
        <v>0</v>
      </c>
      <c r="Q130" s="145"/>
      <c r="R130" s="146">
        <f>SUM(R131:R132)</f>
        <v>3.5821375000000004</v>
      </c>
      <c r="S130" s="145"/>
      <c r="T130" s="147">
        <f>SUM(T131:T132)</f>
        <v>0</v>
      </c>
      <c r="AR130" s="140" t="s">
        <v>82</v>
      </c>
      <c r="AT130" s="148" t="s">
        <v>74</v>
      </c>
      <c r="AU130" s="148" t="s">
        <v>82</v>
      </c>
      <c r="AY130" s="140" t="s">
        <v>131</v>
      </c>
      <c r="BK130" s="149">
        <f>SUM(BK131:BK132)</f>
        <v>0</v>
      </c>
    </row>
    <row r="131" spans="2:65" s="1" customFormat="1" ht="16.5" customHeight="1" x14ac:dyDescent="0.2">
      <c r="B131" s="152"/>
      <c r="C131" s="153" t="s">
        <v>182</v>
      </c>
      <c r="D131" s="153" t="s">
        <v>133</v>
      </c>
      <c r="E131" s="154" t="s">
        <v>257</v>
      </c>
      <c r="F131" s="155" t="s">
        <v>258</v>
      </c>
      <c r="G131" s="156" t="s">
        <v>219</v>
      </c>
      <c r="H131" s="157">
        <v>135.17500000000001</v>
      </c>
      <c r="I131" s="158"/>
      <c r="J131" s="159">
        <f>ROUND(I131*H131,2)</f>
        <v>0</v>
      </c>
      <c r="K131" s="155" t="s">
        <v>137</v>
      </c>
      <c r="L131" s="28"/>
      <c r="M131" s="160" t="s">
        <v>1</v>
      </c>
      <c r="N131" s="161" t="s">
        <v>41</v>
      </c>
      <c r="O131" s="51"/>
      <c r="P131" s="162">
        <f>O131*H131</f>
        <v>0</v>
      </c>
      <c r="Q131" s="162">
        <v>2.6499999999999999E-2</v>
      </c>
      <c r="R131" s="162">
        <f>Q131*H131</f>
        <v>3.5821375000000004</v>
      </c>
      <c r="S131" s="162">
        <v>0</v>
      </c>
      <c r="T131" s="163">
        <f>S131*H131</f>
        <v>0</v>
      </c>
      <c r="AR131" s="164" t="s">
        <v>138</v>
      </c>
      <c r="AT131" s="164" t="s">
        <v>133</v>
      </c>
      <c r="AU131" s="164" t="s">
        <v>88</v>
      </c>
      <c r="AY131" s="13" t="s">
        <v>131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88</v>
      </c>
      <c r="BK131" s="165">
        <f>ROUND(I131*H131,2)</f>
        <v>0</v>
      </c>
      <c r="BL131" s="13" t="s">
        <v>138</v>
      </c>
      <c r="BM131" s="164" t="s">
        <v>259</v>
      </c>
    </row>
    <row r="132" spans="2:65" s="1" customFormat="1" ht="16.5" customHeight="1" x14ac:dyDescent="0.2">
      <c r="B132" s="152"/>
      <c r="C132" s="153" t="s">
        <v>88</v>
      </c>
      <c r="D132" s="153" t="s">
        <v>133</v>
      </c>
      <c r="E132" s="154" t="s">
        <v>221</v>
      </c>
      <c r="F132" s="155" t="s">
        <v>222</v>
      </c>
      <c r="G132" s="156" t="s">
        <v>219</v>
      </c>
      <c r="H132" s="157">
        <v>135.17500000000001</v>
      </c>
      <c r="I132" s="158"/>
      <c r="J132" s="159">
        <f>ROUND(I132*H132,2)</f>
        <v>0</v>
      </c>
      <c r="K132" s="155" t="s">
        <v>137</v>
      </c>
      <c r="L132" s="28"/>
      <c r="M132" s="160" t="s">
        <v>1</v>
      </c>
      <c r="N132" s="161" t="s">
        <v>41</v>
      </c>
      <c r="O132" s="51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164" t="s">
        <v>138</v>
      </c>
      <c r="AT132" s="164" t="s">
        <v>133</v>
      </c>
      <c r="AU132" s="164" t="s">
        <v>88</v>
      </c>
      <c r="AY132" s="13" t="s">
        <v>131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3" t="s">
        <v>88</v>
      </c>
      <c r="BK132" s="165">
        <f>ROUND(I132*H132,2)</f>
        <v>0</v>
      </c>
      <c r="BL132" s="13" t="s">
        <v>138</v>
      </c>
      <c r="BM132" s="164" t="s">
        <v>260</v>
      </c>
    </row>
    <row r="133" spans="2:65" s="11" customFormat="1" ht="22.9" customHeight="1" x14ac:dyDescent="0.2">
      <c r="B133" s="139"/>
      <c r="D133" s="140" t="s">
        <v>74</v>
      </c>
      <c r="E133" s="150" t="s">
        <v>155</v>
      </c>
      <c r="F133" s="150" t="s">
        <v>224</v>
      </c>
      <c r="I133" s="142"/>
      <c r="J133" s="151">
        <f>BK133</f>
        <v>0</v>
      </c>
      <c r="L133" s="139"/>
      <c r="M133" s="144"/>
      <c r="N133" s="145"/>
      <c r="O133" s="145"/>
      <c r="P133" s="146">
        <f>SUM(P134:P136)</f>
        <v>0</v>
      </c>
      <c r="Q133" s="145"/>
      <c r="R133" s="146">
        <f>SUM(R134:R136)</f>
        <v>2.4681007599999996</v>
      </c>
      <c r="S133" s="145"/>
      <c r="T133" s="147">
        <f>SUM(T134:T136)</f>
        <v>0</v>
      </c>
      <c r="AR133" s="140" t="s">
        <v>82</v>
      </c>
      <c r="AT133" s="148" t="s">
        <v>74</v>
      </c>
      <c r="AU133" s="148" t="s">
        <v>82</v>
      </c>
      <c r="AY133" s="140" t="s">
        <v>131</v>
      </c>
      <c r="BK133" s="149">
        <f>SUM(BK134:BK136)</f>
        <v>0</v>
      </c>
    </row>
    <row r="134" spans="2:65" s="1" customFormat="1" ht="24" customHeight="1" x14ac:dyDescent="0.2">
      <c r="B134" s="152"/>
      <c r="C134" s="153" t="s">
        <v>143</v>
      </c>
      <c r="D134" s="153" t="s">
        <v>133</v>
      </c>
      <c r="E134" s="154" t="s">
        <v>261</v>
      </c>
      <c r="F134" s="155" t="s">
        <v>262</v>
      </c>
      <c r="G134" s="156" t="s">
        <v>136</v>
      </c>
      <c r="H134" s="157">
        <v>292.42899999999997</v>
      </c>
      <c r="I134" s="158"/>
      <c r="J134" s="159">
        <f>ROUND(I134*H134,2)</f>
        <v>0</v>
      </c>
      <c r="K134" s="155" t="s">
        <v>137</v>
      </c>
      <c r="L134" s="28"/>
      <c r="M134" s="160" t="s">
        <v>1</v>
      </c>
      <c r="N134" s="161" t="s">
        <v>41</v>
      </c>
      <c r="O134" s="51"/>
      <c r="P134" s="162">
        <f>O134*H134</f>
        <v>0</v>
      </c>
      <c r="Q134" s="162">
        <v>2.0000000000000001E-4</v>
      </c>
      <c r="R134" s="162">
        <f>Q134*H134</f>
        <v>5.8485799999999998E-2</v>
      </c>
      <c r="S134" s="162">
        <v>0</v>
      </c>
      <c r="T134" s="163">
        <f>S134*H134</f>
        <v>0</v>
      </c>
      <c r="AR134" s="164" t="s">
        <v>138</v>
      </c>
      <c r="AT134" s="164" t="s">
        <v>133</v>
      </c>
      <c r="AU134" s="164" t="s">
        <v>88</v>
      </c>
      <c r="AY134" s="13" t="s">
        <v>131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88</v>
      </c>
      <c r="BK134" s="165">
        <f>ROUND(I134*H134,2)</f>
        <v>0</v>
      </c>
      <c r="BL134" s="13" t="s">
        <v>138</v>
      </c>
      <c r="BM134" s="164" t="s">
        <v>263</v>
      </c>
    </row>
    <row r="135" spans="2:65" s="1" customFormat="1" ht="24" customHeight="1" x14ac:dyDescent="0.2">
      <c r="B135" s="152"/>
      <c r="C135" s="153" t="s">
        <v>138</v>
      </c>
      <c r="D135" s="153" t="s">
        <v>133</v>
      </c>
      <c r="E135" s="154" t="s">
        <v>264</v>
      </c>
      <c r="F135" s="155" t="s">
        <v>265</v>
      </c>
      <c r="G135" s="156" t="s">
        <v>136</v>
      </c>
      <c r="H135" s="157">
        <v>292.42899999999997</v>
      </c>
      <c r="I135" s="158"/>
      <c r="J135" s="159">
        <f>ROUND(I135*H135,2)</f>
        <v>0</v>
      </c>
      <c r="K135" s="155" t="s">
        <v>137</v>
      </c>
      <c r="L135" s="28"/>
      <c r="M135" s="160" t="s">
        <v>1</v>
      </c>
      <c r="N135" s="161" t="s">
        <v>41</v>
      </c>
      <c r="O135" s="51"/>
      <c r="P135" s="162">
        <f>O135*H135</f>
        <v>0</v>
      </c>
      <c r="Q135" s="162">
        <v>4.0899999999999999E-3</v>
      </c>
      <c r="R135" s="162">
        <f>Q135*H135</f>
        <v>1.1960346099999999</v>
      </c>
      <c r="S135" s="162">
        <v>0</v>
      </c>
      <c r="T135" s="163">
        <f>S135*H135</f>
        <v>0</v>
      </c>
      <c r="AR135" s="164" t="s">
        <v>138</v>
      </c>
      <c r="AT135" s="164" t="s">
        <v>133</v>
      </c>
      <c r="AU135" s="164" t="s">
        <v>88</v>
      </c>
      <c r="AY135" s="13" t="s">
        <v>131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88</v>
      </c>
      <c r="BK135" s="165">
        <f>ROUND(I135*H135,2)</f>
        <v>0</v>
      </c>
      <c r="BL135" s="13" t="s">
        <v>138</v>
      </c>
      <c r="BM135" s="164" t="s">
        <v>266</v>
      </c>
    </row>
    <row r="136" spans="2:65" s="1" customFormat="1" ht="24" customHeight="1" x14ac:dyDescent="0.2">
      <c r="B136" s="152"/>
      <c r="C136" s="153" t="s">
        <v>151</v>
      </c>
      <c r="D136" s="153" t="s">
        <v>133</v>
      </c>
      <c r="E136" s="154" t="s">
        <v>267</v>
      </c>
      <c r="F136" s="155" t="s">
        <v>268</v>
      </c>
      <c r="G136" s="156" t="s">
        <v>136</v>
      </c>
      <c r="H136" s="157">
        <v>292.42899999999997</v>
      </c>
      <c r="I136" s="158"/>
      <c r="J136" s="159">
        <f>ROUND(I136*H136,2)</f>
        <v>0</v>
      </c>
      <c r="K136" s="155" t="s">
        <v>137</v>
      </c>
      <c r="L136" s="28"/>
      <c r="M136" s="160" t="s">
        <v>1</v>
      </c>
      <c r="N136" s="161" t="s">
        <v>41</v>
      </c>
      <c r="O136" s="51"/>
      <c r="P136" s="162">
        <f>O136*H136</f>
        <v>0</v>
      </c>
      <c r="Q136" s="162">
        <v>4.15E-3</v>
      </c>
      <c r="R136" s="162">
        <f>Q136*H136</f>
        <v>1.21358035</v>
      </c>
      <c r="S136" s="162">
        <v>0</v>
      </c>
      <c r="T136" s="163">
        <f>S136*H136</f>
        <v>0</v>
      </c>
      <c r="AR136" s="164" t="s">
        <v>138</v>
      </c>
      <c r="AT136" s="164" t="s">
        <v>133</v>
      </c>
      <c r="AU136" s="164" t="s">
        <v>88</v>
      </c>
      <c r="AY136" s="13" t="s">
        <v>131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88</v>
      </c>
      <c r="BK136" s="165">
        <f>ROUND(I136*H136,2)</f>
        <v>0</v>
      </c>
      <c r="BL136" s="13" t="s">
        <v>138</v>
      </c>
      <c r="BM136" s="164" t="s">
        <v>269</v>
      </c>
    </row>
    <row r="137" spans="2:65" s="11" customFormat="1" ht="22.9" customHeight="1" x14ac:dyDescent="0.2">
      <c r="B137" s="139"/>
      <c r="D137" s="140" t="s">
        <v>74</v>
      </c>
      <c r="E137" s="150" t="s">
        <v>169</v>
      </c>
      <c r="F137" s="150" t="s">
        <v>186</v>
      </c>
      <c r="I137" s="142"/>
      <c r="J137" s="151">
        <f>BK137</f>
        <v>0</v>
      </c>
      <c r="L137" s="139"/>
      <c r="M137" s="144"/>
      <c r="N137" s="145"/>
      <c r="O137" s="145"/>
      <c r="P137" s="146">
        <f>P138</f>
        <v>0</v>
      </c>
      <c r="Q137" s="145"/>
      <c r="R137" s="146">
        <f>R138</f>
        <v>0.17579546999999998</v>
      </c>
      <c r="S137" s="145"/>
      <c r="T137" s="147">
        <f>T138</f>
        <v>0</v>
      </c>
      <c r="AR137" s="140" t="s">
        <v>82</v>
      </c>
      <c r="AT137" s="148" t="s">
        <v>74</v>
      </c>
      <c r="AU137" s="148" t="s">
        <v>82</v>
      </c>
      <c r="AY137" s="140" t="s">
        <v>131</v>
      </c>
      <c r="BK137" s="149">
        <f>BK138</f>
        <v>0</v>
      </c>
    </row>
    <row r="138" spans="2:65" s="1" customFormat="1" ht="24" customHeight="1" x14ac:dyDescent="0.2">
      <c r="B138" s="152"/>
      <c r="C138" s="153" t="s">
        <v>155</v>
      </c>
      <c r="D138" s="153" t="s">
        <v>133</v>
      </c>
      <c r="E138" s="154" t="s">
        <v>234</v>
      </c>
      <c r="F138" s="155" t="s">
        <v>235</v>
      </c>
      <c r="G138" s="156" t="s">
        <v>136</v>
      </c>
      <c r="H138" s="157">
        <v>114.899</v>
      </c>
      <c r="I138" s="158"/>
      <c r="J138" s="159">
        <f>ROUND(I138*H138,2)</f>
        <v>0</v>
      </c>
      <c r="K138" s="155" t="s">
        <v>137</v>
      </c>
      <c r="L138" s="28"/>
      <c r="M138" s="160" t="s">
        <v>1</v>
      </c>
      <c r="N138" s="161" t="s">
        <v>41</v>
      </c>
      <c r="O138" s="51"/>
      <c r="P138" s="162">
        <f>O138*H138</f>
        <v>0</v>
      </c>
      <c r="Q138" s="162">
        <v>1.5299999999999999E-3</v>
      </c>
      <c r="R138" s="162">
        <f>Q138*H138</f>
        <v>0.17579546999999998</v>
      </c>
      <c r="S138" s="162">
        <v>0</v>
      </c>
      <c r="T138" s="163">
        <f>S138*H138</f>
        <v>0</v>
      </c>
      <c r="AR138" s="164" t="s">
        <v>138</v>
      </c>
      <c r="AT138" s="164" t="s">
        <v>133</v>
      </c>
      <c r="AU138" s="164" t="s">
        <v>88</v>
      </c>
      <c r="AY138" s="13" t="s">
        <v>131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88</v>
      </c>
      <c r="BK138" s="165">
        <f>ROUND(I138*H138,2)</f>
        <v>0</v>
      </c>
      <c r="BL138" s="13" t="s">
        <v>138</v>
      </c>
      <c r="BM138" s="164" t="s">
        <v>270</v>
      </c>
    </row>
    <row r="139" spans="2:65" s="11" customFormat="1" ht="22.9" customHeight="1" x14ac:dyDescent="0.2">
      <c r="B139" s="139"/>
      <c r="D139" s="140" t="s">
        <v>74</v>
      </c>
      <c r="E139" s="150" t="s">
        <v>207</v>
      </c>
      <c r="F139" s="150" t="s">
        <v>208</v>
      </c>
      <c r="I139" s="142"/>
      <c r="J139" s="151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0</v>
      </c>
      <c r="S139" s="145"/>
      <c r="T139" s="147">
        <f>T140</f>
        <v>0</v>
      </c>
      <c r="AR139" s="140" t="s">
        <v>82</v>
      </c>
      <c r="AT139" s="148" t="s">
        <v>74</v>
      </c>
      <c r="AU139" s="148" t="s">
        <v>82</v>
      </c>
      <c r="AY139" s="140" t="s">
        <v>131</v>
      </c>
      <c r="BK139" s="149">
        <f>BK140</f>
        <v>0</v>
      </c>
    </row>
    <row r="140" spans="2:65" s="1" customFormat="1" ht="24" customHeight="1" x14ac:dyDescent="0.2">
      <c r="B140" s="152"/>
      <c r="C140" s="153" t="s">
        <v>159</v>
      </c>
      <c r="D140" s="153" t="s">
        <v>133</v>
      </c>
      <c r="E140" s="154" t="s">
        <v>210</v>
      </c>
      <c r="F140" s="155" t="s">
        <v>211</v>
      </c>
      <c r="G140" s="156" t="s">
        <v>162</v>
      </c>
      <c r="H140" s="157">
        <v>6.226</v>
      </c>
      <c r="I140" s="158"/>
      <c r="J140" s="159">
        <f>ROUND(I140*H140,2)</f>
        <v>0</v>
      </c>
      <c r="K140" s="155" t="s">
        <v>137</v>
      </c>
      <c r="L140" s="28"/>
      <c r="M140" s="160" t="s">
        <v>1</v>
      </c>
      <c r="N140" s="161" t="s">
        <v>41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138</v>
      </c>
      <c r="AT140" s="164" t="s">
        <v>133</v>
      </c>
      <c r="AU140" s="164" t="s">
        <v>88</v>
      </c>
      <c r="AY140" s="13" t="s">
        <v>131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88</v>
      </c>
      <c r="BK140" s="165">
        <f>ROUND(I140*H140,2)</f>
        <v>0</v>
      </c>
      <c r="BL140" s="13" t="s">
        <v>138</v>
      </c>
      <c r="BM140" s="164" t="s">
        <v>271</v>
      </c>
    </row>
    <row r="141" spans="2:65" s="11" customFormat="1" ht="25.9" customHeight="1" x14ac:dyDescent="0.2">
      <c r="B141" s="139"/>
      <c r="D141" s="140" t="s">
        <v>74</v>
      </c>
      <c r="E141" s="141" t="s">
        <v>240</v>
      </c>
      <c r="F141" s="141" t="s">
        <v>241</v>
      </c>
      <c r="I141" s="142"/>
      <c r="J141" s="143">
        <f>BK141</f>
        <v>0</v>
      </c>
      <c r="L141" s="139"/>
      <c r="M141" s="144"/>
      <c r="N141" s="145"/>
      <c r="O141" s="145"/>
      <c r="P141" s="146">
        <f>P142+P144</f>
        <v>0</v>
      </c>
      <c r="Q141" s="145"/>
      <c r="R141" s="146">
        <f>R142+R144</f>
        <v>0.12387715000000001</v>
      </c>
      <c r="S141" s="145"/>
      <c r="T141" s="147">
        <f>T142+T144</f>
        <v>0</v>
      </c>
      <c r="AR141" s="140" t="s">
        <v>88</v>
      </c>
      <c r="AT141" s="148" t="s">
        <v>74</v>
      </c>
      <c r="AU141" s="148" t="s">
        <v>75</v>
      </c>
      <c r="AY141" s="140" t="s">
        <v>131</v>
      </c>
      <c r="BK141" s="149">
        <f>BK142+BK144</f>
        <v>0</v>
      </c>
    </row>
    <row r="142" spans="2:65" s="11" customFormat="1" ht="22.9" customHeight="1" x14ac:dyDescent="0.2">
      <c r="B142" s="139"/>
      <c r="D142" s="140" t="s">
        <v>74</v>
      </c>
      <c r="E142" s="150" t="s">
        <v>272</v>
      </c>
      <c r="F142" s="150" t="s">
        <v>273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6.172720000000001E-2</v>
      </c>
      <c r="S142" s="145"/>
      <c r="T142" s="147">
        <f>T143</f>
        <v>0</v>
      </c>
      <c r="AR142" s="140" t="s">
        <v>88</v>
      </c>
      <c r="AT142" s="148" t="s">
        <v>74</v>
      </c>
      <c r="AU142" s="148" t="s">
        <v>82</v>
      </c>
      <c r="AY142" s="140" t="s">
        <v>131</v>
      </c>
      <c r="BK142" s="149">
        <f>BK143</f>
        <v>0</v>
      </c>
    </row>
    <row r="143" spans="2:65" s="1" customFormat="1" ht="24" customHeight="1" x14ac:dyDescent="0.2">
      <c r="B143" s="152"/>
      <c r="C143" s="153" t="s">
        <v>165</v>
      </c>
      <c r="D143" s="153" t="s">
        <v>133</v>
      </c>
      <c r="E143" s="154" t="s">
        <v>274</v>
      </c>
      <c r="F143" s="155" t="s">
        <v>275</v>
      </c>
      <c r="G143" s="156" t="s">
        <v>136</v>
      </c>
      <c r="H143" s="157">
        <v>154.31800000000001</v>
      </c>
      <c r="I143" s="158"/>
      <c r="J143" s="159">
        <f>ROUND(I143*H143,2)</f>
        <v>0</v>
      </c>
      <c r="K143" s="155" t="s">
        <v>137</v>
      </c>
      <c r="L143" s="28"/>
      <c r="M143" s="160" t="s">
        <v>1</v>
      </c>
      <c r="N143" s="161" t="s">
        <v>41</v>
      </c>
      <c r="O143" s="51"/>
      <c r="P143" s="162">
        <f>O143*H143</f>
        <v>0</v>
      </c>
      <c r="Q143" s="162">
        <v>4.0000000000000002E-4</v>
      </c>
      <c r="R143" s="162">
        <f>Q143*H143</f>
        <v>6.172720000000001E-2</v>
      </c>
      <c r="S143" s="162">
        <v>0</v>
      </c>
      <c r="T143" s="163">
        <f>S143*H143</f>
        <v>0</v>
      </c>
      <c r="AR143" s="164" t="s">
        <v>199</v>
      </c>
      <c r="AT143" s="164" t="s">
        <v>133</v>
      </c>
      <c r="AU143" s="164" t="s">
        <v>88</v>
      </c>
      <c r="AY143" s="13" t="s">
        <v>131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88</v>
      </c>
      <c r="BK143" s="165">
        <f>ROUND(I143*H143,2)</f>
        <v>0</v>
      </c>
      <c r="BL143" s="13" t="s">
        <v>199</v>
      </c>
      <c r="BM143" s="164" t="s">
        <v>276</v>
      </c>
    </row>
    <row r="144" spans="2:65" s="11" customFormat="1" ht="22.9" customHeight="1" x14ac:dyDescent="0.2">
      <c r="B144" s="139"/>
      <c r="D144" s="140" t="s">
        <v>74</v>
      </c>
      <c r="E144" s="150" t="s">
        <v>277</v>
      </c>
      <c r="F144" s="150" t="s">
        <v>278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6.2149949999999995E-2</v>
      </c>
      <c r="S144" s="145"/>
      <c r="T144" s="147">
        <f>SUM(T145:T147)</f>
        <v>0</v>
      </c>
      <c r="AR144" s="140" t="s">
        <v>88</v>
      </c>
      <c r="AT144" s="148" t="s">
        <v>74</v>
      </c>
      <c r="AU144" s="148" t="s">
        <v>82</v>
      </c>
      <c r="AY144" s="140" t="s">
        <v>131</v>
      </c>
      <c r="BK144" s="149">
        <f>SUM(BK145:BK147)</f>
        <v>0</v>
      </c>
    </row>
    <row r="145" spans="2:65" s="1" customFormat="1" ht="24" customHeight="1" x14ac:dyDescent="0.2">
      <c r="B145" s="152"/>
      <c r="C145" s="153" t="s">
        <v>169</v>
      </c>
      <c r="D145" s="153" t="s">
        <v>133</v>
      </c>
      <c r="E145" s="154" t="s">
        <v>279</v>
      </c>
      <c r="F145" s="155" t="s">
        <v>280</v>
      </c>
      <c r="G145" s="156" t="s">
        <v>136</v>
      </c>
      <c r="H145" s="157">
        <v>292.42899999999997</v>
      </c>
      <c r="I145" s="158"/>
      <c r="J145" s="159">
        <f>ROUND(I145*H145,2)</f>
        <v>0</v>
      </c>
      <c r="K145" s="155" t="s">
        <v>137</v>
      </c>
      <c r="L145" s="28"/>
      <c r="M145" s="160" t="s">
        <v>1</v>
      </c>
      <c r="N145" s="161" t="s">
        <v>41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199</v>
      </c>
      <c r="AT145" s="164" t="s">
        <v>133</v>
      </c>
      <c r="AU145" s="164" t="s">
        <v>88</v>
      </c>
      <c r="AY145" s="13" t="s">
        <v>131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88</v>
      </c>
      <c r="BK145" s="165">
        <f>ROUND(I145*H145,2)</f>
        <v>0</v>
      </c>
      <c r="BL145" s="13" t="s">
        <v>199</v>
      </c>
      <c r="BM145" s="164" t="s">
        <v>281</v>
      </c>
    </row>
    <row r="146" spans="2:65" s="1" customFormat="1" ht="24" customHeight="1" x14ac:dyDescent="0.2">
      <c r="B146" s="152"/>
      <c r="C146" s="153" t="s">
        <v>173</v>
      </c>
      <c r="D146" s="153" t="s">
        <v>133</v>
      </c>
      <c r="E146" s="154" t="s">
        <v>282</v>
      </c>
      <c r="F146" s="155" t="s">
        <v>283</v>
      </c>
      <c r="G146" s="156" t="s">
        <v>136</v>
      </c>
      <c r="H146" s="157">
        <v>138.11099999999999</v>
      </c>
      <c r="I146" s="158"/>
      <c r="J146" s="159">
        <f>ROUND(I146*H146,2)</f>
        <v>0</v>
      </c>
      <c r="K146" s="155" t="s">
        <v>137</v>
      </c>
      <c r="L146" s="28"/>
      <c r="M146" s="160" t="s">
        <v>1</v>
      </c>
      <c r="N146" s="161" t="s">
        <v>41</v>
      </c>
      <c r="O146" s="51"/>
      <c r="P146" s="162">
        <f>O146*H146</f>
        <v>0</v>
      </c>
      <c r="Q146" s="162">
        <v>1.2E-4</v>
      </c>
      <c r="R146" s="162">
        <f>Q146*H146</f>
        <v>1.6573319999999999E-2</v>
      </c>
      <c r="S146" s="162">
        <v>0</v>
      </c>
      <c r="T146" s="163">
        <f>S146*H146</f>
        <v>0</v>
      </c>
      <c r="AR146" s="164" t="s">
        <v>199</v>
      </c>
      <c r="AT146" s="164" t="s">
        <v>133</v>
      </c>
      <c r="AU146" s="164" t="s">
        <v>88</v>
      </c>
      <c r="AY146" s="13" t="s">
        <v>131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88</v>
      </c>
      <c r="BK146" s="165">
        <f>ROUND(I146*H146,2)</f>
        <v>0</v>
      </c>
      <c r="BL146" s="13" t="s">
        <v>199</v>
      </c>
      <c r="BM146" s="164" t="s">
        <v>284</v>
      </c>
    </row>
    <row r="147" spans="2:65" s="1" customFormat="1" ht="24" customHeight="1" x14ac:dyDescent="0.2">
      <c r="B147" s="152"/>
      <c r="C147" s="153" t="s">
        <v>177</v>
      </c>
      <c r="D147" s="153" t="s">
        <v>133</v>
      </c>
      <c r="E147" s="154" t="s">
        <v>285</v>
      </c>
      <c r="F147" s="155" t="s">
        <v>286</v>
      </c>
      <c r="G147" s="156" t="s">
        <v>136</v>
      </c>
      <c r="H147" s="157">
        <v>138.11099999999999</v>
      </c>
      <c r="I147" s="158"/>
      <c r="J147" s="159">
        <f>ROUND(I147*H147,2)</f>
        <v>0</v>
      </c>
      <c r="K147" s="155" t="s">
        <v>137</v>
      </c>
      <c r="L147" s="28"/>
      <c r="M147" s="166" t="s">
        <v>1</v>
      </c>
      <c r="N147" s="167" t="s">
        <v>41</v>
      </c>
      <c r="O147" s="168"/>
      <c r="P147" s="169">
        <f>O147*H147</f>
        <v>0</v>
      </c>
      <c r="Q147" s="169">
        <v>3.3E-4</v>
      </c>
      <c r="R147" s="169">
        <f>Q147*H147</f>
        <v>4.5576629999999993E-2</v>
      </c>
      <c r="S147" s="169">
        <v>0</v>
      </c>
      <c r="T147" s="170">
        <f>S147*H147</f>
        <v>0</v>
      </c>
      <c r="AR147" s="164" t="s">
        <v>199</v>
      </c>
      <c r="AT147" s="164" t="s">
        <v>133</v>
      </c>
      <c r="AU147" s="164" t="s">
        <v>88</v>
      </c>
      <c r="AY147" s="13" t="s">
        <v>131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88</v>
      </c>
      <c r="BK147" s="165">
        <f>ROUND(I147*H147,2)</f>
        <v>0</v>
      </c>
      <c r="BL147" s="13" t="s">
        <v>199</v>
      </c>
      <c r="BM147" s="164" t="s">
        <v>287</v>
      </c>
    </row>
    <row r="148" spans="2:65" s="1" customFormat="1" ht="6.95" customHeight="1" x14ac:dyDescent="0.2">
      <c r="B148" s="40"/>
      <c r="C148" s="41"/>
      <c r="D148" s="41"/>
      <c r="E148" s="41"/>
      <c r="F148" s="41"/>
      <c r="G148" s="41"/>
      <c r="H148" s="41"/>
      <c r="I148" s="113"/>
      <c r="J148" s="41"/>
      <c r="K148" s="41"/>
      <c r="L148" s="28"/>
    </row>
  </sheetData>
  <autoFilter ref="C127:K147" xr:uid="{00000000-0009-0000-0000-000003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3"/>
  <sheetViews>
    <sheetView showGridLines="0" topLeftCell="A121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97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75</v>
      </c>
    </row>
    <row r="4" spans="2:46" ht="24.95" customHeight="1" x14ac:dyDescent="0.2">
      <c r="B4" s="16"/>
      <c r="D4" s="17" t="s">
        <v>101</v>
      </c>
      <c r="L4" s="16"/>
      <c r="M4" s="91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5" t="str">
        <f>'Rekapitulácia stavby'!K6</f>
        <v>STATICKÉ ZABEZPEČENIE ZÁZEMIA TELOCVIČNE A STAVEBNÉ ÚPRAVY STIEN</v>
      </c>
      <c r="F7" s="226"/>
      <c r="G7" s="226"/>
      <c r="H7" s="226"/>
      <c r="L7" s="16"/>
    </row>
    <row r="8" spans="2:46" ht="12" customHeight="1" x14ac:dyDescent="0.2">
      <c r="B8" s="16"/>
      <c r="D8" s="23" t="s">
        <v>102</v>
      </c>
      <c r="L8" s="16"/>
    </row>
    <row r="9" spans="2:46" s="1" customFormat="1" ht="16.5" customHeight="1" x14ac:dyDescent="0.2">
      <c r="B9" s="28"/>
      <c r="E9" s="225" t="s">
        <v>103</v>
      </c>
      <c r="F9" s="227"/>
      <c r="G9" s="227"/>
      <c r="H9" s="227"/>
      <c r="I9" s="92"/>
      <c r="L9" s="28"/>
    </row>
    <row r="10" spans="2:46" s="1" customFormat="1" ht="12" customHeight="1" x14ac:dyDescent="0.2">
      <c r="B10" s="28"/>
      <c r="D10" s="23" t="s">
        <v>104</v>
      </c>
      <c r="I10" s="92"/>
      <c r="L10" s="28"/>
    </row>
    <row r="11" spans="2:46" s="1" customFormat="1" ht="36.950000000000003" customHeight="1" x14ac:dyDescent="0.2">
      <c r="B11" s="28"/>
      <c r="E11" s="201" t="s">
        <v>288</v>
      </c>
      <c r="F11" s="227"/>
      <c r="G11" s="227"/>
      <c r="H11" s="227"/>
      <c r="I11" s="92"/>
      <c r="L11" s="28"/>
    </row>
    <row r="12" spans="2:46" s="1" customFormat="1" ht="11.25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3. 9. 2018</v>
      </c>
      <c r="L14" s="28"/>
    </row>
    <row r="15" spans="2:46" s="1" customFormat="1" ht="10.9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5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4"/>
      <c r="G20" s="204"/>
      <c r="H20" s="204"/>
      <c r="I20" s="9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5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34</v>
      </c>
      <c r="I28" s="92"/>
      <c r="L28" s="28"/>
    </row>
    <row r="29" spans="2:12" s="7" customFormat="1" ht="16.5" customHeight="1" x14ac:dyDescent="0.2">
      <c r="B29" s="94"/>
      <c r="E29" s="208" t="s">
        <v>1</v>
      </c>
      <c r="F29" s="208"/>
      <c r="G29" s="208"/>
      <c r="H29" s="208"/>
      <c r="I29" s="95"/>
      <c r="L29" s="94"/>
    </row>
    <row r="30" spans="2:12" s="1" customFormat="1" ht="6.95" customHeight="1" x14ac:dyDescent="0.2">
      <c r="B30" s="28"/>
      <c r="I30" s="92"/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35</v>
      </c>
      <c r="I32" s="92"/>
      <c r="J32" s="62">
        <f>ROUND(J127, 2)</f>
        <v>0</v>
      </c>
      <c r="L32" s="28"/>
    </row>
    <row r="33" spans="2:12" s="1" customFormat="1" ht="6.95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 x14ac:dyDescent="0.2">
      <c r="B34" s="28"/>
      <c r="F34" s="31" t="s">
        <v>37</v>
      </c>
      <c r="I34" s="98" t="s">
        <v>36</v>
      </c>
      <c r="J34" s="31" t="s">
        <v>38</v>
      </c>
      <c r="L34" s="28"/>
    </row>
    <row r="35" spans="2:12" s="1" customFormat="1" ht="14.45" customHeight="1" x14ac:dyDescent="0.2">
      <c r="B35" s="28"/>
      <c r="D35" s="99" t="s">
        <v>39</v>
      </c>
      <c r="E35" s="23" t="s">
        <v>40</v>
      </c>
      <c r="F35" s="100">
        <f>ROUND((SUM(BE127:BE152)),  2)</f>
        <v>0</v>
      </c>
      <c r="I35" s="101">
        <v>0.2</v>
      </c>
      <c r="J35" s="100">
        <f>ROUND(((SUM(BE127:BE152))*I35),  2)</f>
        <v>0</v>
      </c>
      <c r="L35" s="28"/>
    </row>
    <row r="36" spans="2:12" s="1" customFormat="1" ht="14.45" customHeight="1" x14ac:dyDescent="0.2">
      <c r="B36" s="28"/>
      <c r="E36" s="23" t="s">
        <v>41</v>
      </c>
      <c r="F36" s="100">
        <f>ROUND((SUM(BF127:BF152)),  2)</f>
        <v>0</v>
      </c>
      <c r="I36" s="101">
        <v>0.2</v>
      </c>
      <c r="J36" s="100">
        <f>ROUND(((SUM(BF127:BF152))*I36),  2)</f>
        <v>0</v>
      </c>
      <c r="L36" s="28"/>
    </row>
    <row r="37" spans="2:12" s="1" customFormat="1" ht="14.45" hidden="1" customHeight="1" x14ac:dyDescent="0.2">
      <c r="B37" s="28"/>
      <c r="E37" s="23" t="s">
        <v>42</v>
      </c>
      <c r="F37" s="100">
        <f>ROUND((SUM(BG127:BG152)),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 x14ac:dyDescent="0.2">
      <c r="B38" s="28"/>
      <c r="E38" s="23" t="s">
        <v>43</v>
      </c>
      <c r="F38" s="100">
        <f>ROUND((SUM(BH127:BH152)),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 x14ac:dyDescent="0.2">
      <c r="B39" s="28"/>
      <c r="E39" s="23" t="s">
        <v>44</v>
      </c>
      <c r="F39" s="100">
        <f>ROUND((SUM(BI127:BI152)),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45</v>
      </c>
      <c r="E41" s="53"/>
      <c r="F41" s="53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28"/>
    </row>
    <row r="42" spans="2:12" s="1" customFormat="1" ht="14.45" customHeight="1" x14ac:dyDescent="0.2">
      <c r="B42" s="28"/>
      <c r="I42" s="92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48</v>
      </c>
      <c r="E50" s="38"/>
      <c r="F50" s="38"/>
      <c r="G50" s="37" t="s">
        <v>49</v>
      </c>
      <c r="H50" s="38"/>
      <c r="I50" s="109"/>
      <c r="J50" s="38"/>
      <c r="K50" s="38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39" t="s">
        <v>50</v>
      </c>
      <c r="E61" s="30"/>
      <c r="F61" s="110" t="s">
        <v>51</v>
      </c>
      <c r="G61" s="39" t="s">
        <v>50</v>
      </c>
      <c r="H61" s="30"/>
      <c r="I61" s="111"/>
      <c r="J61" s="112" t="s">
        <v>51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37" t="s">
        <v>52</v>
      </c>
      <c r="E65" s="38"/>
      <c r="F65" s="38"/>
      <c r="G65" s="37" t="s">
        <v>53</v>
      </c>
      <c r="H65" s="38"/>
      <c r="I65" s="109"/>
      <c r="J65" s="38"/>
      <c r="K65" s="38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39" t="s">
        <v>50</v>
      </c>
      <c r="E76" s="30"/>
      <c r="F76" s="110" t="s">
        <v>51</v>
      </c>
      <c r="G76" s="39" t="s">
        <v>50</v>
      </c>
      <c r="H76" s="30"/>
      <c r="I76" s="111"/>
      <c r="J76" s="112" t="s">
        <v>51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 x14ac:dyDescent="0.2">
      <c r="B82" s="28"/>
      <c r="C82" s="17" t="s">
        <v>106</v>
      </c>
      <c r="I82" s="92"/>
      <c r="L82" s="28"/>
    </row>
    <row r="83" spans="2:12" s="1" customFormat="1" ht="6.95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5" t="str">
        <f>E7</f>
        <v>STATICKÉ ZABEZPEČENIE ZÁZEMIA TELOCVIČNE A STAVEBNÉ ÚPRAVY STIEN</v>
      </c>
      <c r="F85" s="226"/>
      <c r="G85" s="226"/>
      <c r="H85" s="226"/>
      <c r="I85" s="92"/>
      <c r="L85" s="28"/>
    </row>
    <row r="86" spans="2:12" ht="12" customHeight="1" x14ac:dyDescent="0.2">
      <c r="B86" s="16"/>
      <c r="C86" s="23" t="s">
        <v>102</v>
      </c>
      <c r="L86" s="16"/>
    </row>
    <row r="87" spans="2:12" s="1" customFormat="1" ht="16.5" customHeight="1" x14ac:dyDescent="0.2">
      <c r="B87" s="28"/>
      <c r="E87" s="225" t="s">
        <v>103</v>
      </c>
      <c r="F87" s="227"/>
      <c r="G87" s="227"/>
      <c r="H87" s="227"/>
      <c r="I87" s="92"/>
      <c r="L87" s="28"/>
    </row>
    <row r="88" spans="2:12" s="1" customFormat="1" ht="12" customHeight="1" x14ac:dyDescent="0.2">
      <c r="B88" s="28"/>
      <c r="C88" s="23" t="s">
        <v>104</v>
      </c>
      <c r="I88" s="92"/>
      <c r="L88" s="28"/>
    </row>
    <row r="89" spans="2:12" s="1" customFormat="1" ht="16.5" customHeight="1" x14ac:dyDescent="0.2">
      <c r="B89" s="28"/>
      <c r="E89" s="201" t="str">
        <f>E11</f>
        <v>D - D - dodatočná hydroizolácia</v>
      </c>
      <c r="F89" s="227"/>
      <c r="G89" s="227"/>
      <c r="H89" s="227"/>
      <c r="I89" s="92"/>
      <c r="L89" s="28"/>
    </row>
    <row r="90" spans="2:12" s="1" customFormat="1" ht="6.95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k.u. SNINA parc. Č. 1121/329</v>
      </c>
      <c r="I91" s="93" t="s">
        <v>21</v>
      </c>
      <c r="J91" s="48" t="str">
        <f>IF(J14="","",J14)</f>
        <v>3. 9. 2018</v>
      </c>
      <c r="L91" s="28"/>
    </row>
    <row r="92" spans="2:12" s="1" customFormat="1" ht="6.95" customHeight="1" x14ac:dyDescent="0.2">
      <c r="B92" s="28"/>
      <c r="I92" s="92"/>
      <c r="L92" s="28"/>
    </row>
    <row r="93" spans="2:12" s="1" customFormat="1" ht="27.95" customHeight="1" x14ac:dyDescent="0.2">
      <c r="B93" s="28"/>
      <c r="C93" s="23" t="s">
        <v>23</v>
      </c>
      <c r="F93" s="21" t="str">
        <f>E17</f>
        <v>ZŠ KOMENSKÉHO, ul. Komenského 2666/16, 069 01 Snin</v>
      </c>
      <c r="I93" s="93" t="s">
        <v>29</v>
      </c>
      <c r="J93" s="26" t="str">
        <f>E23</f>
        <v>ING. RÓBERT ŠMAJDA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107</v>
      </c>
      <c r="D96" s="102"/>
      <c r="E96" s="102"/>
      <c r="F96" s="102"/>
      <c r="G96" s="102"/>
      <c r="H96" s="102"/>
      <c r="I96" s="116"/>
      <c r="J96" s="117" t="s">
        <v>108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9" customHeight="1" x14ac:dyDescent="0.2">
      <c r="B98" s="28"/>
      <c r="C98" s="118" t="s">
        <v>109</v>
      </c>
      <c r="I98" s="92"/>
      <c r="J98" s="62">
        <f>J127</f>
        <v>0</v>
      </c>
      <c r="L98" s="28"/>
      <c r="AU98" s="13" t="s">
        <v>110</v>
      </c>
    </row>
    <row r="99" spans="2:47" s="8" customFormat="1" ht="24.95" customHeight="1" x14ac:dyDescent="0.2">
      <c r="B99" s="119"/>
      <c r="D99" s="120" t="s">
        <v>111</v>
      </c>
      <c r="E99" s="121"/>
      <c r="F99" s="121"/>
      <c r="G99" s="121"/>
      <c r="H99" s="121"/>
      <c r="I99" s="122"/>
      <c r="J99" s="123">
        <f>J128</f>
        <v>0</v>
      </c>
      <c r="L99" s="119"/>
    </row>
    <row r="100" spans="2:47" s="9" customFormat="1" ht="19.899999999999999" customHeight="1" x14ac:dyDescent="0.2">
      <c r="B100" s="124"/>
      <c r="D100" s="125" t="s">
        <v>113</v>
      </c>
      <c r="E100" s="126"/>
      <c r="F100" s="126"/>
      <c r="G100" s="126"/>
      <c r="H100" s="126"/>
      <c r="I100" s="127"/>
      <c r="J100" s="128">
        <f>J129</f>
        <v>0</v>
      </c>
      <c r="L100" s="124"/>
    </row>
    <row r="101" spans="2:47" s="9" customFormat="1" ht="19.899999999999999" customHeight="1" x14ac:dyDescent="0.2">
      <c r="B101" s="124"/>
      <c r="D101" s="125" t="s">
        <v>214</v>
      </c>
      <c r="E101" s="126"/>
      <c r="F101" s="126"/>
      <c r="G101" s="126"/>
      <c r="H101" s="126"/>
      <c r="I101" s="127"/>
      <c r="J101" s="128">
        <f>J134</f>
        <v>0</v>
      </c>
      <c r="L101" s="124"/>
    </row>
    <row r="102" spans="2:47" s="9" customFormat="1" ht="19.899999999999999" customHeight="1" x14ac:dyDescent="0.2">
      <c r="B102" s="124"/>
      <c r="D102" s="125" t="s">
        <v>115</v>
      </c>
      <c r="E102" s="126"/>
      <c r="F102" s="126"/>
      <c r="G102" s="126"/>
      <c r="H102" s="126"/>
      <c r="I102" s="127"/>
      <c r="J102" s="128">
        <f>J140</f>
        <v>0</v>
      </c>
      <c r="L102" s="124"/>
    </row>
    <row r="103" spans="2:47" s="9" customFormat="1" ht="19.899999999999999" customHeight="1" x14ac:dyDescent="0.2">
      <c r="B103" s="124"/>
      <c r="D103" s="125" t="s">
        <v>116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8" customFormat="1" ht="24.95" customHeight="1" x14ac:dyDescent="0.2">
      <c r="B104" s="119"/>
      <c r="D104" s="120" t="s">
        <v>215</v>
      </c>
      <c r="E104" s="121"/>
      <c r="F104" s="121"/>
      <c r="G104" s="121"/>
      <c r="H104" s="121"/>
      <c r="I104" s="122"/>
      <c r="J104" s="123">
        <f>J150</f>
        <v>0</v>
      </c>
      <c r="L104" s="119"/>
    </row>
    <row r="105" spans="2:47" s="9" customFormat="1" ht="19.899999999999999" customHeight="1" x14ac:dyDescent="0.2">
      <c r="B105" s="124"/>
      <c r="D105" s="125" t="s">
        <v>255</v>
      </c>
      <c r="E105" s="126"/>
      <c r="F105" s="126"/>
      <c r="G105" s="126"/>
      <c r="H105" s="126"/>
      <c r="I105" s="127"/>
      <c r="J105" s="128">
        <f>J151</f>
        <v>0</v>
      </c>
      <c r="L105" s="124"/>
    </row>
    <row r="106" spans="2:47" s="1" customFormat="1" ht="21.75" customHeight="1" x14ac:dyDescent="0.2">
      <c r="B106" s="28"/>
      <c r="I106" s="92"/>
      <c r="L106" s="28"/>
    </row>
    <row r="107" spans="2:47" s="1" customFormat="1" ht="6.95" customHeight="1" x14ac:dyDescent="0.2">
      <c r="B107" s="40"/>
      <c r="C107" s="41"/>
      <c r="D107" s="41"/>
      <c r="E107" s="41"/>
      <c r="F107" s="41"/>
      <c r="G107" s="41"/>
      <c r="H107" s="41"/>
      <c r="I107" s="113"/>
      <c r="J107" s="41"/>
      <c r="K107" s="41"/>
      <c r="L107" s="28"/>
    </row>
    <row r="111" spans="2:47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114"/>
      <c r="J111" s="43"/>
      <c r="K111" s="43"/>
      <c r="L111" s="28"/>
    </row>
    <row r="112" spans="2:47" s="1" customFormat="1" ht="24.95" customHeight="1" x14ac:dyDescent="0.2">
      <c r="B112" s="28"/>
      <c r="C112" s="17" t="s">
        <v>117</v>
      </c>
      <c r="I112" s="92"/>
      <c r="L112" s="28"/>
    </row>
    <row r="113" spans="2:63" s="1" customFormat="1" ht="6.95" customHeight="1" x14ac:dyDescent="0.2">
      <c r="B113" s="28"/>
      <c r="I113" s="92"/>
      <c r="L113" s="28"/>
    </row>
    <row r="114" spans="2:63" s="1" customFormat="1" ht="12" customHeight="1" x14ac:dyDescent="0.2">
      <c r="B114" s="28"/>
      <c r="C114" s="23" t="s">
        <v>15</v>
      </c>
      <c r="I114" s="92"/>
      <c r="L114" s="28"/>
    </row>
    <row r="115" spans="2:63" s="1" customFormat="1" ht="16.5" customHeight="1" x14ac:dyDescent="0.2">
      <c r="B115" s="28"/>
      <c r="E115" s="225" t="str">
        <f>E7</f>
        <v>STATICKÉ ZABEZPEČENIE ZÁZEMIA TELOCVIČNE A STAVEBNÉ ÚPRAVY STIEN</v>
      </c>
      <c r="F115" s="226"/>
      <c r="G115" s="226"/>
      <c r="H115" s="226"/>
      <c r="I115" s="92"/>
      <c r="L115" s="28"/>
    </row>
    <row r="116" spans="2:63" ht="12" customHeight="1" x14ac:dyDescent="0.2">
      <c r="B116" s="16"/>
      <c r="C116" s="23" t="s">
        <v>102</v>
      </c>
      <c r="L116" s="16"/>
    </row>
    <row r="117" spans="2:63" s="1" customFormat="1" ht="16.5" customHeight="1" x14ac:dyDescent="0.2">
      <c r="B117" s="28"/>
      <c r="E117" s="225" t="s">
        <v>103</v>
      </c>
      <c r="F117" s="227"/>
      <c r="G117" s="227"/>
      <c r="H117" s="227"/>
      <c r="I117" s="92"/>
      <c r="L117" s="28"/>
    </row>
    <row r="118" spans="2:63" s="1" customFormat="1" ht="12" customHeight="1" x14ac:dyDescent="0.2">
      <c r="B118" s="28"/>
      <c r="C118" s="23" t="s">
        <v>104</v>
      </c>
      <c r="I118" s="92"/>
      <c r="L118" s="28"/>
    </row>
    <row r="119" spans="2:63" s="1" customFormat="1" ht="16.5" customHeight="1" x14ac:dyDescent="0.2">
      <c r="B119" s="28"/>
      <c r="E119" s="201" t="str">
        <f>E11</f>
        <v>D - D - dodatočná hydroizolácia</v>
      </c>
      <c r="F119" s="227"/>
      <c r="G119" s="227"/>
      <c r="H119" s="227"/>
      <c r="I119" s="92"/>
      <c r="L119" s="28"/>
    </row>
    <row r="120" spans="2:63" s="1" customFormat="1" ht="6.95" customHeight="1" x14ac:dyDescent="0.2">
      <c r="B120" s="28"/>
      <c r="I120" s="92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k.u. SNINA parc. Č. 1121/329</v>
      </c>
      <c r="I121" s="93" t="s">
        <v>21</v>
      </c>
      <c r="J121" s="48" t="str">
        <f>IF(J14="","",J14)</f>
        <v>3. 9. 2018</v>
      </c>
      <c r="L121" s="28"/>
    </row>
    <row r="122" spans="2:63" s="1" customFormat="1" ht="6.95" customHeight="1" x14ac:dyDescent="0.2">
      <c r="B122" s="28"/>
      <c r="I122" s="92"/>
      <c r="L122" s="28"/>
    </row>
    <row r="123" spans="2:63" s="1" customFormat="1" ht="27.95" customHeight="1" x14ac:dyDescent="0.2">
      <c r="B123" s="28"/>
      <c r="C123" s="23" t="s">
        <v>23</v>
      </c>
      <c r="F123" s="21" t="str">
        <f>E17</f>
        <v>ZŠ KOMENSKÉHO, ul. Komenského 2666/16, 069 01 Snin</v>
      </c>
      <c r="I123" s="93" t="s">
        <v>29</v>
      </c>
      <c r="J123" s="26" t="str">
        <f>E23</f>
        <v>ING. RÓBERT ŠMAJDA</v>
      </c>
      <c r="L123" s="28"/>
    </row>
    <row r="124" spans="2:63" s="1" customFormat="1" ht="15.2" customHeight="1" x14ac:dyDescent="0.2">
      <c r="B124" s="28"/>
      <c r="C124" s="23" t="s">
        <v>27</v>
      </c>
      <c r="F124" s="21" t="str">
        <f>IF(E20="","",E20)</f>
        <v>Vyplň údaj</v>
      </c>
      <c r="I124" s="93" t="s">
        <v>32</v>
      </c>
      <c r="J124" s="26" t="str">
        <f>E26</f>
        <v xml:space="preserve"> </v>
      </c>
      <c r="L124" s="28"/>
    </row>
    <row r="125" spans="2:63" s="1" customFormat="1" ht="10.35" customHeight="1" x14ac:dyDescent="0.2">
      <c r="B125" s="28"/>
      <c r="I125" s="92"/>
      <c r="L125" s="28"/>
    </row>
    <row r="126" spans="2:63" s="10" customFormat="1" ht="29.25" customHeight="1" x14ac:dyDescent="0.2">
      <c r="B126" s="129"/>
      <c r="C126" s="130" t="s">
        <v>118</v>
      </c>
      <c r="D126" s="131" t="s">
        <v>60</v>
      </c>
      <c r="E126" s="131" t="s">
        <v>56</v>
      </c>
      <c r="F126" s="131" t="s">
        <v>57</v>
      </c>
      <c r="G126" s="131" t="s">
        <v>119</v>
      </c>
      <c r="H126" s="131" t="s">
        <v>120</v>
      </c>
      <c r="I126" s="132" t="s">
        <v>121</v>
      </c>
      <c r="J126" s="133" t="s">
        <v>108</v>
      </c>
      <c r="K126" s="134" t="s">
        <v>122</v>
      </c>
      <c r="L126" s="129"/>
      <c r="M126" s="55" t="s">
        <v>1</v>
      </c>
      <c r="N126" s="56" t="s">
        <v>39</v>
      </c>
      <c r="O126" s="56" t="s">
        <v>123</v>
      </c>
      <c r="P126" s="56" t="s">
        <v>124</v>
      </c>
      <c r="Q126" s="56" t="s">
        <v>125</v>
      </c>
      <c r="R126" s="56" t="s">
        <v>126</v>
      </c>
      <c r="S126" s="56" t="s">
        <v>127</v>
      </c>
      <c r="T126" s="57" t="s">
        <v>128</v>
      </c>
    </row>
    <row r="127" spans="2:63" s="1" customFormat="1" ht="22.9" customHeight="1" x14ac:dyDescent="0.25">
      <c r="B127" s="28"/>
      <c r="C127" s="60" t="s">
        <v>109</v>
      </c>
      <c r="I127" s="92"/>
      <c r="J127" s="135">
        <f>BK127</f>
        <v>0</v>
      </c>
      <c r="L127" s="28"/>
      <c r="M127" s="58"/>
      <c r="N127" s="49"/>
      <c r="O127" s="49"/>
      <c r="P127" s="136">
        <f>P128+P150</f>
        <v>0</v>
      </c>
      <c r="Q127" s="49"/>
      <c r="R127" s="136">
        <f>R128+R150</f>
        <v>8.6230696000000009</v>
      </c>
      <c r="S127" s="49"/>
      <c r="T127" s="137">
        <f>T128+T150</f>
        <v>2.1805500000000002</v>
      </c>
      <c r="AT127" s="13" t="s">
        <v>74</v>
      </c>
      <c r="AU127" s="13" t="s">
        <v>110</v>
      </c>
      <c r="BK127" s="138">
        <f>BK128+BK150</f>
        <v>0</v>
      </c>
    </row>
    <row r="128" spans="2:63" s="11" customFormat="1" ht="25.9" customHeight="1" x14ac:dyDescent="0.2">
      <c r="B128" s="139"/>
      <c r="D128" s="140" t="s">
        <v>74</v>
      </c>
      <c r="E128" s="141" t="s">
        <v>129</v>
      </c>
      <c r="F128" s="141" t="s">
        <v>130</v>
      </c>
      <c r="I128" s="142"/>
      <c r="J128" s="143">
        <f>BK128</f>
        <v>0</v>
      </c>
      <c r="L128" s="139"/>
      <c r="M128" s="144"/>
      <c r="N128" s="145"/>
      <c r="O128" s="145"/>
      <c r="P128" s="146">
        <f>P129+P134+P140+P148</f>
        <v>0</v>
      </c>
      <c r="Q128" s="145"/>
      <c r="R128" s="146">
        <f>R129+R134+R140+R148</f>
        <v>8.6029996000000004</v>
      </c>
      <c r="S128" s="145"/>
      <c r="T128" s="147">
        <f>T129+T134+T140+T148</f>
        <v>2.1805500000000002</v>
      </c>
      <c r="AR128" s="140" t="s">
        <v>82</v>
      </c>
      <c r="AT128" s="148" t="s">
        <v>74</v>
      </c>
      <c r="AU128" s="148" t="s">
        <v>75</v>
      </c>
      <c r="AY128" s="140" t="s">
        <v>131</v>
      </c>
      <c r="BK128" s="149">
        <f>BK129+BK134+BK140+BK148</f>
        <v>0</v>
      </c>
    </row>
    <row r="129" spans="2:65" s="11" customFormat="1" ht="22.9" customHeight="1" x14ac:dyDescent="0.2">
      <c r="B129" s="139"/>
      <c r="D129" s="140" t="s">
        <v>74</v>
      </c>
      <c r="E129" s="150" t="s">
        <v>88</v>
      </c>
      <c r="F129" s="150" t="s">
        <v>164</v>
      </c>
      <c r="I129" s="142"/>
      <c r="J129" s="151">
        <f>BK129</f>
        <v>0</v>
      </c>
      <c r="L129" s="139"/>
      <c r="M129" s="144"/>
      <c r="N129" s="145"/>
      <c r="O129" s="145"/>
      <c r="P129" s="146">
        <f>SUM(P130:P133)</f>
        <v>0</v>
      </c>
      <c r="Q129" s="145"/>
      <c r="R129" s="146">
        <f>SUM(R130:R133)</f>
        <v>6.2866540000000004</v>
      </c>
      <c r="S129" s="145"/>
      <c r="T129" s="147">
        <f>SUM(T130:T133)</f>
        <v>3.9750000000000001E-2</v>
      </c>
      <c r="AR129" s="140" t="s">
        <v>82</v>
      </c>
      <c r="AT129" s="148" t="s">
        <v>74</v>
      </c>
      <c r="AU129" s="148" t="s">
        <v>82</v>
      </c>
      <c r="AY129" s="140" t="s">
        <v>131</v>
      </c>
      <c r="BK129" s="149">
        <f>SUM(BK130:BK133)</f>
        <v>0</v>
      </c>
    </row>
    <row r="130" spans="2:65" s="1" customFormat="1" ht="24" customHeight="1" x14ac:dyDescent="0.2">
      <c r="B130" s="152"/>
      <c r="C130" s="153" t="s">
        <v>82</v>
      </c>
      <c r="D130" s="153" t="s">
        <v>133</v>
      </c>
      <c r="E130" s="154" t="s">
        <v>289</v>
      </c>
      <c r="F130" s="155" t="s">
        <v>290</v>
      </c>
      <c r="G130" s="156" t="s">
        <v>136</v>
      </c>
      <c r="H130" s="157">
        <v>25.6</v>
      </c>
      <c r="I130" s="158"/>
      <c r="J130" s="159">
        <f>ROUND(I130*H130,2)</f>
        <v>0</v>
      </c>
      <c r="K130" s="155" t="s">
        <v>137</v>
      </c>
      <c r="L130" s="28"/>
      <c r="M130" s="160" t="s">
        <v>1</v>
      </c>
      <c r="N130" s="161" t="s">
        <v>41</v>
      </c>
      <c r="O130" s="51"/>
      <c r="P130" s="162">
        <f>O130*H130</f>
        <v>0</v>
      </c>
      <c r="Q130" s="162">
        <v>4.0000000000000003E-5</v>
      </c>
      <c r="R130" s="162">
        <f>Q130*H130</f>
        <v>1.0240000000000002E-3</v>
      </c>
      <c r="S130" s="162">
        <v>0</v>
      </c>
      <c r="T130" s="163">
        <f>S130*H130</f>
        <v>0</v>
      </c>
      <c r="AR130" s="164" t="s">
        <v>138</v>
      </c>
      <c r="AT130" s="164" t="s">
        <v>133</v>
      </c>
      <c r="AU130" s="164" t="s">
        <v>88</v>
      </c>
      <c r="AY130" s="13" t="s">
        <v>131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3" t="s">
        <v>88</v>
      </c>
      <c r="BK130" s="165">
        <f>ROUND(I130*H130,2)</f>
        <v>0</v>
      </c>
      <c r="BL130" s="13" t="s">
        <v>138</v>
      </c>
      <c r="BM130" s="164" t="s">
        <v>291</v>
      </c>
    </row>
    <row r="131" spans="2:65" s="1" customFormat="1" ht="16.5" customHeight="1" x14ac:dyDescent="0.2">
      <c r="B131" s="152"/>
      <c r="C131" s="153" t="s">
        <v>88</v>
      </c>
      <c r="D131" s="153" t="s">
        <v>133</v>
      </c>
      <c r="E131" s="154" t="s">
        <v>292</v>
      </c>
      <c r="F131" s="155" t="s">
        <v>293</v>
      </c>
      <c r="G131" s="156" t="s">
        <v>294</v>
      </c>
      <c r="H131" s="157">
        <v>227</v>
      </c>
      <c r="I131" s="158"/>
      <c r="J131" s="159">
        <f>ROUND(I131*H131,2)</f>
        <v>0</v>
      </c>
      <c r="K131" s="155" t="s">
        <v>137</v>
      </c>
      <c r="L131" s="28"/>
      <c r="M131" s="160" t="s">
        <v>1</v>
      </c>
      <c r="N131" s="161" t="s">
        <v>41</v>
      </c>
      <c r="O131" s="51"/>
      <c r="P131" s="162">
        <f>O131*H131</f>
        <v>0</v>
      </c>
      <c r="Q131" s="162">
        <v>2.7689999999999999E-2</v>
      </c>
      <c r="R131" s="162">
        <f>Q131*H131</f>
        <v>6.2856300000000003</v>
      </c>
      <c r="S131" s="162">
        <v>0</v>
      </c>
      <c r="T131" s="163">
        <f>S131*H131</f>
        <v>0</v>
      </c>
      <c r="AR131" s="164" t="s">
        <v>138</v>
      </c>
      <c r="AT131" s="164" t="s">
        <v>133</v>
      </c>
      <c r="AU131" s="164" t="s">
        <v>88</v>
      </c>
      <c r="AY131" s="13" t="s">
        <v>131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88</v>
      </c>
      <c r="BK131" s="165">
        <f>ROUND(I131*H131,2)</f>
        <v>0</v>
      </c>
      <c r="BL131" s="13" t="s">
        <v>138</v>
      </c>
      <c r="BM131" s="164" t="s">
        <v>295</v>
      </c>
    </row>
    <row r="132" spans="2:65" s="1" customFormat="1" ht="24" customHeight="1" x14ac:dyDescent="0.2">
      <c r="B132" s="152"/>
      <c r="C132" s="153" t="s">
        <v>143</v>
      </c>
      <c r="D132" s="153" t="s">
        <v>133</v>
      </c>
      <c r="E132" s="154" t="s">
        <v>296</v>
      </c>
      <c r="F132" s="155" t="s">
        <v>297</v>
      </c>
      <c r="G132" s="156" t="s">
        <v>298</v>
      </c>
      <c r="H132" s="157">
        <v>3975</v>
      </c>
      <c r="I132" s="158"/>
      <c r="J132" s="159">
        <f>ROUND(I132*H132,2)</f>
        <v>0</v>
      </c>
      <c r="K132" s="155" t="s">
        <v>137</v>
      </c>
      <c r="L132" s="28"/>
      <c r="M132" s="160" t="s">
        <v>1</v>
      </c>
      <c r="N132" s="161" t="s">
        <v>41</v>
      </c>
      <c r="O132" s="51"/>
      <c r="P132" s="162">
        <f>O132*H132</f>
        <v>0</v>
      </c>
      <c r="Q132" s="162">
        <v>0</v>
      </c>
      <c r="R132" s="162">
        <f>Q132*H132</f>
        <v>0</v>
      </c>
      <c r="S132" s="162">
        <v>1.0000000000000001E-5</v>
      </c>
      <c r="T132" s="163">
        <f>S132*H132</f>
        <v>3.9750000000000001E-2</v>
      </c>
      <c r="AR132" s="164" t="s">
        <v>138</v>
      </c>
      <c r="AT132" s="164" t="s">
        <v>133</v>
      </c>
      <c r="AU132" s="164" t="s">
        <v>88</v>
      </c>
      <c r="AY132" s="13" t="s">
        <v>131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3" t="s">
        <v>88</v>
      </c>
      <c r="BK132" s="165">
        <f>ROUND(I132*H132,2)</f>
        <v>0</v>
      </c>
      <c r="BL132" s="13" t="s">
        <v>138</v>
      </c>
      <c r="BM132" s="164" t="s">
        <v>299</v>
      </c>
    </row>
    <row r="133" spans="2:65" s="1" customFormat="1" ht="36" customHeight="1" x14ac:dyDescent="0.2">
      <c r="B133" s="152"/>
      <c r="C133" s="172" t="s">
        <v>138</v>
      </c>
      <c r="D133" s="172" t="s">
        <v>300</v>
      </c>
      <c r="E133" s="173" t="s">
        <v>301</v>
      </c>
      <c r="F133" s="174" t="s">
        <v>302</v>
      </c>
      <c r="G133" s="175" t="s">
        <v>303</v>
      </c>
      <c r="H133" s="176">
        <v>3.4049999999999998</v>
      </c>
      <c r="I133" s="177"/>
      <c r="J133" s="178">
        <f>ROUND(I133*H133,2)</f>
        <v>0</v>
      </c>
      <c r="K133" s="174" t="s">
        <v>1</v>
      </c>
      <c r="L133" s="179"/>
      <c r="M133" s="180" t="s">
        <v>1</v>
      </c>
      <c r="N133" s="181" t="s">
        <v>41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165</v>
      </c>
      <c r="AT133" s="164" t="s">
        <v>300</v>
      </c>
      <c r="AU133" s="164" t="s">
        <v>88</v>
      </c>
      <c r="AY133" s="13" t="s">
        <v>131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88</v>
      </c>
      <c r="BK133" s="165">
        <f>ROUND(I133*H133,2)</f>
        <v>0</v>
      </c>
      <c r="BL133" s="13" t="s">
        <v>138</v>
      </c>
      <c r="BM133" s="164" t="s">
        <v>304</v>
      </c>
    </row>
    <row r="134" spans="2:65" s="11" customFormat="1" ht="22.9" customHeight="1" x14ac:dyDescent="0.2">
      <c r="B134" s="139"/>
      <c r="D134" s="140" t="s">
        <v>74</v>
      </c>
      <c r="E134" s="150" t="s">
        <v>155</v>
      </c>
      <c r="F134" s="150" t="s">
        <v>224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SUM(P135:P139)</f>
        <v>0</v>
      </c>
      <c r="Q134" s="145"/>
      <c r="R134" s="146">
        <f>SUM(R135:R139)</f>
        <v>2.3163456</v>
      </c>
      <c r="S134" s="145"/>
      <c r="T134" s="147">
        <f>SUM(T135:T139)</f>
        <v>0</v>
      </c>
      <c r="AR134" s="140" t="s">
        <v>82</v>
      </c>
      <c r="AT134" s="148" t="s">
        <v>74</v>
      </c>
      <c r="AU134" s="148" t="s">
        <v>82</v>
      </c>
      <c r="AY134" s="140" t="s">
        <v>131</v>
      </c>
      <c r="BK134" s="149">
        <f>SUM(BK135:BK139)</f>
        <v>0</v>
      </c>
    </row>
    <row r="135" spans="2:65" s="1" customFormat="1" ht="36" customHeight="1" x14ac:dyDescent="0.2">
      <c r="B135" s="152"/>
      <c r="C135" s="153" t="s">
        <v>151</v>
      </c>
      <c r="D135" s="153" t="s">
        <v>133</v>
      </c>
      <c r="E135" s="154" t="s">
        <v>305</v>
      </c>
      <c r="F135" s="155" t="s">
        <v>306</v>
      </c>
      <c r="G135" s="156" t="s">
        <v>136</v>
      </c>
      <c r="H135" s="157">
        <v>35.68</v>
      </c>
      <c r="I135" s="158"/>
      <c r="J135" s="159">
        <f>ROUND(I135*H135,2)</f>
        <v>0</v>
      </c>
      <c r="K135" s="155" t="s">
        <v>137</v>
      </c>
      <c r="L135" s="28"/>
      <c r="M135" s="160" t="s">
        <v>1</v>
      </c>
      <c r="N135" s="161" t="s">
        <v>41</v>
      </c>
      <c r="O135" s="51"/>
      <c r="P135" s="162">
        <f>O135*H135</f>
        <v>0</v>
      </c>
      <c r="Q135" s="162">
        <v>1.321E-2</v>
      </c>
      <c r="R135" s="162">
        <f>Q135*H135</f>
        <v>0.4713328</v>
      </c>
      <c r="S135" s="162">
        <v>0</v>
      </c>
      <c r="T135" s="163">
        <f>S135*H135</f>
        <v>0</v>
      </c>
      <c r="AR135" s="164" t="s">
        <v>138</v>
      </c>
      <c r="AT135" s="164" t="s">
        <v>133</v>
      </c>
      <c r="AU135" s="164" t="s">
        <v>88</v>
      </c>
      <c r="AY135" s="13" t="s">
        <v>131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88</v>
      </c>
      <c r="BK135" s="165">
        <f>ROUND(I135*H135,2)</f>
        <v>0</v>
      </c>
      <c r="BL135" s="13" t="s">
        <v>138</v>
      </c>
      <c r="BM135" s="164" t="s">
        <v>307</v>
      </c>
    </row>
    <row r="136" spans="2:65" s="1" customFormat="1" ht="24" customHeight="1" x14ac:dyDescent="0.2">
      <c r="B136" s="152"/>
      <c r="C136" s="153" t="s">
        <v>155</v>
      </c>
      <c r="D136" s="153" t="s">
        <v>133</v>
      </c>
      <c r="E136" s="154" t="s">
        <v>308</v>
      </c>
      <c r="F136" s="155" t="s">
        <v>309</v>
      </c>
      <c r="G136" s="156" t="s">
        <v>136</v>
      </c>
      <c r="H136" s="157">
        <v>35.68</v>
      </c>
      <c r="I136" s="158"/>
      <c r="J136" s="159">
        <f>ROUND(I136*H136,2)</f>
        <v>0</v>
      </c>
      <c r="K136" s="155" t="s">
        <v>137</v>
      </c>
      <c r="L136" s="28"/>
      <c r="M136" s="160" t="s">
        <v>1</v>
      </c>
      <c r="N136" s="161" t="s">
        <v>41</v>
      </c>
      <c r="O136" s="51"/>
      <c r="P136" s="162">
        <f>O136*H136</f>
        <v>0</v>
      </c>
      <c r="Q136" s="162">
        <v>5.2500000000000003E-3</v>
      </c>
      <c r="R136" s="162">
        <f>Q136*H136</f>
        <v>0.18732000000000001</v>
      </c>
      <c r="S136" s="162">
        <v>0</v>
      </c>
      <c r="T136" s="163">
        <f>S136*H136</f>
        <v>0</v>
      </c>
      <c r="AR136" s="164" t="s">
        <v>138</v>
      </c>
      <c r="AT136" s="164" t="s">
        <v>133</v>
      </c>
      <c r="AU136" s="164" t="s">
        <v>88</v>
      </c>
      <c r="AY136" s="13" t="s">
        <v>131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88</v>
      </c>
      <c r="BK136" s="165">
        <f>ROUND(I136*H136,2)</f>
        <v>0</v>
      </c>
      <c r="BL136" s="13" t="s">
        <v>138</v>
      </c>
      <c r="BM136" s="164" t="s">
        <v>310</v>
      </c>
    </row>
    <row r="137" spans="2:65" s="1" customFormat="1" ht="24" customHeight="1" x14ac:dyDescent="0.2">
      <c r="B137" s="152"/>
      <c r="C137" s="153" t="s">
        <v>159</v>
      </c>
      <c r="D137" s="153" t="s">
        <v>133</v>
      </c>
      <c r="E137" s="154" t="s">
        <v>311</v>
      </c>
      <c r="F137" s="155" t="s">
        <v>312</v>
      </c>
      <c r="G137" s="156" t="s">
        <v>136</v>
      </c>
      <c r="H137" s="157">
        <v>35.68</v>
      </c>
      <c r="I137" s="158"/>
      <c r="J137" s="159">
        <f>ROUND(I137*H137,2)</f>
        <v>0</v>
      </c>
      <c r="K137" s="155" t="s">
        <v>137</v>
      </c>
      <c r="L137" s="28"/>
      <c r="M137" s="160" t="s">
        <v>1</v>
      </c>
      <c r="N137" s="161" t="s">
        <v>41</v>
      </c>
      <c r="O137" s="51"/>
      <c r="P137" s="162">
        <f>O137*H137</f>
        <v>0</v>
      </c>
      <c r="Q137" s="162">
        <v>1.0500000000000001E-2</v>
      </c>
      <c r="R137" s="162">
        <f>Q137*H137</f>
        <v>0.37464000000000003</v>
      </c>
      <c r="S137" s="162">
        <v>0</v>
      </c>
      <c r="T137" s="163">
        <f>S137*H137</f>
        <v>0</v>
      </c>
      <c r="AR137" s="164" t="s">
        <v>138</v>
      </c>
      <c r="AT137" s="164" t="s">
        <v>133</v>
      </c>
      <c r="AU137" s="164" t="s">
        <v>88</v>
      </c>
      <c r="AY137" s="13" t="s">
        <v>131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88</v>
      </c>
      <c r="BK137" s="165">
        <f>ROUND(I137*H137,2)</f>
        <v>0</v>
      </c>
      <c r="BL137" s="13" t="s">
        <v>138</v>
      </c>
      <c r="BM137" s="164" t="s">
        <v>313</v>
      </c>
    </row>
    <row r="138" spans="2:65" s="1" customFormat="1" ht="24" customHeight="1" x14ac:dyDescent="0.2">
      <c r="B138" s="152"/>
      <c r="C138" s="153" t="s">
        <v>165</v>
      </c>
      <c r="D138" s="153" t="s">
        <v>133</v>
      </c>
      <c r="E138" s="154" t="s">
        <v>314</v>
      </c>
      <c r="F138" s="155" t="s">
        <v>315</v>
      </c>
      <c r="G138" s="156" t="s">
        <v>136</v>
      </c>
      <c r="H138" s="157">
        <v>35.68</v>
      </c>
      <c r="I138" s="158"/>
      <c r="J138" s="159">
        <f>ROUND(I138*H138,2)</f>
        <v>0</v>
      </c>
      <c r="K138" s="155" t="s">
        <v>137</v>
      </c>
      <c r="L138" s="28"/>
      <c r="M138" s="160" t="s">
        <v>1</v>
      </c>
      <c r="N138" s="161" t="s">
        <v>41</v>
      </c>
      <c r="O138" s="51"/>
      <c r="P138" s="162">
        <f>O138*H138</f>
        <v>0</v>
      </c>
      <c r="Q138" s="162">
        <v>3.3599999999999998E-2</v>
      </c>
      <c r="R138" s="162">
        <f>Q138*H138</f>
        <v>1.1988479999999999</v>
      </c>
      <c r="S138" s="162">
        <v>0</v>
      </c>
      <c r="T138" s="163">
        <f>S138*H138</f>
        <v>0</v>
      </c>
      <c r="AR138" s="164" t="s">
        <v>138</v>
      </c>
      <c r="AT138" s="164" t="s">
        <v>133</v>
      </c>
      <c r="AU138" s="164" t="s">
        <v>88</v>
      </c>
      <c r="AY138" s="13" t="s">
        <v>131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88</v>
      </c>
      <c r="BK138" s="165">
        <f>ROUND(I138*H138,2)</f>
        <v>0</v>
      </c>
      <c r="BL138" s="13" t="s">
        <v>138</v>
      </c>
      <c r="BM138" s="164" t="s">
        <v>316</v>
      </c>
    </row>
    <row r="139" spans="2:65" s="1" customFormat="1" ht="24" customHeight="1" x14ac:dyDescent="0.2">
      <c r="B139" s="152"/>
      <c r="C139" s="153" t="s">
        <v>169</v>
      </c>
      <c r="D139" s="153" t="s">
        <v>133</v>
      </c>
      <c r="E139" s="154" t="s">
        <v>317</v>
      </c>
      <c r="F139" s="155" t="s">
        <v>318</v>
      </c>
      <c r="G139" s="156" t="s">
        <v>136</v>
      </c>
      <c r="H139" s="157">
        <v>17.84</v>
      </c>
      <c r="I139" s="158"/>
      <c r="J139" s="159">
        <f>ROUND(I139*H139,2)</f>
        <v>0</v>
      </c>
      <c r="K139" s="155" t="s">
        <v>137</v>
      </c>
      <c r="L139" s="28"/>
      <c r="M139" s="160" t="s">
        <v>1</v>
      </c>
      <c r="N139" s="161" t="s">
        <v>41</v>
      </c>
      <c r="O139" s="51"/>
      <c r="P139" s="162">
        <f>O139*H139</f>
        <v>0</v>
      </c>
      <c r="Q139" s="162">
        <v>4.7200000000000002E-3</v>
      </c>
      <c r="R139" s="162">
        <f>Q139*H139</f>
        <v>8.420480000000001E-2</v>
      </c>
      <c r="S139" s="162">
        <v>0</v>
      </c>
      <c r="T139" s="163">
        <f>S139*H139</f>
        <v>0</v>
      </c>
      <c r="AR139" s="164" t="s">
        <v>138</v>
      </c>
      <c r="AT139" s="164" t="s">
        <v>133</v>
      </c>
      <c r="AU139" s="164" t="s">
        <v>88</v>
      </c>
      <c r="AY139" s="13" t="s">
        <v>131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88</v>
      </c>
      <c r="BK139" s="165">
        <f>ROUND(I139*H139,2)</f>
        <v>0</v>
      </c>
      <c r="BL139" s="13" t="s">
        <v>138</v>
      </c>
      <c r="BM139" s="164" t="s">
        <v>319</v>
      </c>
    </row>
    <row r="140" spans="2:65" s="11" customFormat="1" ht="22.9" customHeight="1" x14ac:dyDescent="0.2">
      <c r="B140" s="139"/>
      <c r="D140" s="140" t="s">
        <v>74</v>
      </c>
      <c r="E140" s="150" t="s">
        <v>169</v>
      </c>
      <c r="F140" s="150" t="s">
        <v>186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SUM(P141:P147)</f>
        <v>0</v>
      </c>
      <c r="Q140" s="145"/>
      <c r="R140" s="146">
        <f>SUM(R141:R147)</f>
        <v>0</v>
      </c>
      <c r="S140" s="145"/>
      <c r="T140" s="147">
        <f>SUM(T141:T147)</f>
        <v>2.1408</v>
      </c>
      <c r="AR140" s="140" t="s">
        <v>82</v>
      </c>
      <c r="AT140" s="148" t="s">
        <v>74</v>
      </c>
      <c r="AU140" s="148" t="s">
        <v>82</v>
      </c>
      <c r="AY140" s="140" t="s">
        <v>131</v>
      </c>
      <c r="BK140" s="149">
        <f>SUM(BK141:BK147)</f>
        <v>0</v>
      </c>
    </row>
    <row r="141" spans="2:65" s="1" customFormat="1" ht="24" customHeight="1" x14ac:dyDescent="0.2">
      <c r="B141" s="152"/>
      <c r="C141" s="153" t="s">
        <v>173</v>
      </c>
      <c r="D141" s="153" t="s">
        <v>133</v>
      </c>
      <c r="E141" s="154" t="s">
        <v>320</v>
      </c>
      <c r="F141" s="155" t="s">
        <v>321</v>
      </c>
      <c r="G141" s="156" t="s">
        <v>136</v>
      </c>
      <c r="H141" s="157">
        <v>35.68</v>
      </c>
      <c r="I141" s="158"/>
      <c r="J141" s="159">
        <f t="shared" ref="J141:J147" si="0">ROUND(I141*H141,2)</f>
        <v>0</v>
      </c>
      <c r="K141" s="155" t="s">
        <v>137</v>
      </c>
      <c r="L141" s="28"/>
      <c r="M141" s="160" t="s">
        <v>1</v>
      </c>
      <c r="N141" s="161" t="s">
        <v>41</v>
      </c>
      <c r="O141" s="51"/>
      <c r="P141" s="162">
        <f t="shared" ref="P141:P147" si="1">O141*H141</f>
        <v>0</v>
      </c>
      <c r="Q141" s="162">
        <v>0</v>
      </c>
      <c r="R141" s="162">
        <f t="shared" ref="R141:R147" si="2">Q141*H141</f>
        <v>0</v>
      </c>
      <c r="S141" s="162">
        <v>4.5999999999999999E-2</v>
      </c>
      <c r="T141" s="163">
        <f t="shared" ref="T141:T147" si="3">S141*H141</f>
        <v>1.6412799999999999</v>
      </c>
      <c r="AR141" s="164" t="s">
        <v>138</v>
      </c>
      <c r="AT141" s="164" t="s">
        <v>133</v>
      </c>
      <c r="AU141" s="164" t="s">
        <v>88</v>
      </c>
      <c r="AY141" s="13" t="s">
        <v>131</v>
      </c>
      <c r="BE141" s="165">
        <f t="shared" ref="BE141:BE147" si="4">IF(N141="základná",J141,0)</f>
        <v>0</v>
      </c>
      <c r="BF141" s="165">
        <f t="shared" ref="BF141:BF147" si="5">IF(N141="znížená",J141,0)</f>
        <v>0</v>
      </c>
      <c r="BG141" s="165">
        <f t="shared" ref="BG141:BG147" si="6">IF(N141="zákl. prenesená",J141,0)</f>
        <v>0</v>
      </c>
      <c r="BH141" s="165">
        <f t="shared" ref="BH141:BH147" si="7">IF(N141="zníž. prenesená",J141,0)</f>
        <v>0</v>
      </c>
      <c r="BI141" s="165">
        <f t="shared" ref="BI141:BI147" si="8">IF(N141="nulová",J141,0)</f>
        <v>0</v>
      </c>
      <c r="BJ141" s="13" t="s">
        <v>88</v>
      </c>
      <c r="BK141" s="165">
        <f t="shared" ref="BK141:BK147" si="9">ROUND(I141*H141,2)</f>
        <v>0</v>
      </c>
      <c r="BL141" s="13" t="s">
        <v>138</v>
      </c>
      <c r="BM141" s="164" t="s">
        <v>322</v>
      </c>
    </row>
    <row r="142" spans="2:65" s="1" customFormat="1" ht="24" customHeight="1" x14ac:dyDescent="0.2">
      <c r="B142" s="152"/>
      <c r="C142" s="153" t="s">
        <v>177</v>
      </c>
      <c r="D142" s="153" t="s">
        <v>133</v>
      </c>
      <c r="E142" s="154" t="s">
        <v>323</v>
      </c>
      <c r="F142" s="155" t="s">
        <v>324</v>
      </c>
      <c r="G142" s="156" t="s">
        <v>136</v>
      </c>
      <c r="H142" s="157">
        <v>35.68</v>
      </c>
      <c r="I142" s="158"/>
      <c r="J142" s="159">
        <f t="shared" si="0"/>
        <v>0</v>
      </c>
      <c r="K142" s="155" t="s">
        <v>137</v>
      </c>
      <c r="L142" s="28"/>
      <c r="M142" s="160" t="s">
        <v>1</v>
      </c>
      <c r="N142" s="161" t="s">
        <v>41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1.4E-2</v>
      </c>
      <c r="T142" s="163">
        <f t="shared" si="3"/>
        <v>0.49952000000000002</v>
      </c>
      <c r="AR142" s="164" t="s">
        <v>138</v>
      </c>
      <c r="AT142" s="164" t="s">
        <v>133</v>
      </c>
      <c r="AU142" s="164" t="s">
        <v>88</v>
      </c>
      <c r="AY142" s="13" t="s">
        <v>131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88</v>
      </c>
      <c r="BK142" s="165">
        <f t="shared" si="9"/>
        <v>0</v>
      </c>
      <c r="BL142" s="13" t="s">
        <v>138</v>
      </c>
      <c r="BM142" s="164" t="s">
        <v>325</v>
      </c>
    </row>
    <row r="143" spans="2:65" s="1" customFormat="1" ht="16.5" customHeight="1" x14ac:dyDescent="0.2">
      <c r="B143" s="152"/>
      <c r="C143" s="153" t="s">
        <v>182</v>
      </c>
      <c r="D143" s="153" t="s">
        <v>133</v>
      </c>
      <c r="E143" s="154" t="s">
        <v>188</v>
      </c>
      <c r="F143" s="155" t="s">
        <v>189</v>
      </c>
      <c r="G143" s="156" t="s">
        <v>162</v>
      </c>
      <c r="H143" s="157">
        <v>2.181</v>
      </c>
      <c r="I143" s="158"/>
      <c r="J143" s="159">
        <f t="shared" si="0"/>
        <v>0</v>
      </c>
      <c r="K143" s="155" t="s">
        <v>137</v>
      </c>
      <c r="L143" s="28"/>
      <c r="M143" s="160" t="s">
        <v>1</v>
      </c>
      <c r="N143" s="161" t="s">
        <v>41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138</v>
      </c>
      <c r="AT143" s="164" t="s">
        <v>133</v>
      </c>
      <c r="AU143" s="164" t="s">
        <v>88</v>
      </c>
      <c r="AY143" s="13" t="s">
        <v>131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88</v>
      </c>
      <c r="BK143" s="165">
        <f t="shared" si="9"/>
        <v>0</v>
      </c>
      <c r="BL143" s="13" t="s">
        <v>138</v>
      </c>
      <c r="BM143" s="164" t="s">
        <v>326</v>
      </c>
    </row>
    <row r="144" spans="2:65" s="1" customFormat="1" ht="24" customHeight="1" x14ac:dyDescent="0.2">
      <c r="B144" s="152"/>
      <c r="C144" s="153" t="s">
        <v>187</v>
      </c>
      <c r="D144" s="153" t="s">
        <v>133</v>
      </c>
      <c r="E144" s="154" t="s">
        <v>192</v>
      </c>
      <c r="F144" s="155" t="s">
        <v>193</v>
      </c>
      <c r="G144" s="156" t="s">
        <v>162</v>
      </c>
      <c r="H144" s="157">
        <v>21.81</v>
      </c>
      <c r="I144" s="158"/>
      <c r="J144" s="159">
        <f t="shared" si="0"/>
        <v>0</v>
      </c>
      <c r="K144" s="155" t="s">
        <v>137</v>
      </c>
      <c r="L144" s="28"/>
      <c r="M144" s="160" t="s">
        <v>1</v>
      </c>
      <c r="N144" s="161" t="s">
        <v>41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138</v>
      </c>
      <c r="AT144" s="164" t="s">
        <v>133</v>
      </c>
      <c r="AU144" s="164" t="s">
        <v>88</v>
      </c>
      <c r="AY144" s="13" t="s">
        <v>131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88</v>
      </c>
      <c r="BK144" s="165">
        <f t="shared" si="9"/>
        <v>0</v>
      </c>
      <c r="BL144" s="13" t="s">
        <v>138</v>
      </c>
      <c r="BM144" s="164" t="s">
        <v>327</v>
      </c>
    </row>
    <row r="145" spans="2:65" s="1" customFormat="1" ht="24" customHeight="1" x14ac:dyDescent="0.2">
      <c r="B145" s="152"/>
      <c r="C145" s="153" t="s">
        <v>191</v>
      </c>
      <c r="D145" s="153" t="s">
        <v>133</v>
      </c>
      <c r="E145" s="154" t="s">
        <v>196</v>
      </c>
      <c r="F145" s="155" t="s">
        <v>197</v>
      </c>
      <c r="G145" s="156" t="s">
        <v>162</v>
      </c>
      <c r="H145" s="157">
        <v>2.181</v>
      </c>
      <c r="I145" s="158"/>
      <c r="J145" s="159">
        <f t="shared" si="0"/>
        <v>0</v>
      </c>
      <c r="K145" s="155" t="s">
        <v>137</v>
      </c>
      <c r="L145" s="28"/>
      <c r="M145" s="160" t="s">
        <v>1</v>
      </c>
      <c r="N145" s="161" t="s">
        <v>41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138</v>
      </c>
      <c r="AT145" s="164" t="s">
        <v>133</v>
      </c>
      <c r="AU145" s="164" t="s">
        <v>88</v>
      </c>
      <c r="AY145" s="13" t="s">
        <v>131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88</v>
      </c>
      <c r="BK145" s="165">
        <f t="shared" si="9"/>
        <v>0</v>
      </c>
      <c r="BL145" s="13" t="s">
        <v>138</v>
      </c>
      <c r="BM145" s="164" t="s">
        <v>328</v>
      </c>
    </row>
    <row r="146" spans="2:65" s="1" customFormat="1" ht="24" customHeight="1" x14ac:dyDescent="0.2">
      <c r="B146" s="152"/>
      <c r="C146" s="153" t="s">
        <v>195</v>
      </c>
      <c r="D146" s="153" t="s">
        <v>133</v>
      </c>
      <c r="E146" s="154" t="s">
        <v>200</v>
      </c>
      <c r="F146" s="155" t="s">
        <v>201</v>
      </c>
      <c r="G146" s="156" t="s">
        <v>162</v>
      </c>
      <c r="H146" s="157">
        <v>2.181</v>
      </c>
      <c r="I146" s="158"/>
      <c r="J146" s="159">
        <f t="shared" si="0"/>
        <v>0</v>
      </c>
      <c r="K146" s="155" t="s">
        <v>137</v>
      </c>
      <c r="L146" s="28"/>
      <c r="M146" s="160" t="s">
        <v>1</v>
      </c>
      <c r="N146" s="161" t="s">
        <v>41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138</v>
      </c>
      <c r="AT146" s="164" t="s">
        <v>133</v>
      </c>
      <c r="AU146" s="164" t="s">
        <v>88</v>
      </c>
      <c r="AY146" s="13" t="s">
        <v>131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88</v>
      </c>
      <c r="BK146" s="165">
        <f t="shared" si="9"/>
        <v>0</v>
      </c>
      <c r="BL146" s="13" t="s">
        <v>138</v>
      </c>
      <c r="BM146" s="164" t="s">
        <v>329</v>
      </c>
    </row>
    <row r="147" spans="2:65" s="1" customFormat="1" ht="24" customHeight="1" x14ac:dyDescent="0.2">
      <c r="B147" s="152"/>
      <c r="C147" s="153" t="s">
        <v>199</v>
      </c>
      <c r="D147" s="153" t="s">
        <v>133</v>
      </c>
      <c r="E147" s="154" t="s">
        <v>204</v>
      </c>
      <c r="F147" s="155" t="s">
        <v>205</v>
      </c>
      <c r="G147" s="156" t="s">
        <v>162</v>
      </c>
      <c r="H147" s="157">
        <v>2.181</v>
      </c>
      <c r="I147" s="158"/>
      <c r="J147" s="159">
        <f t="shared" si="0"/>
        <v>0</v>
      </c>
      <c r="K147" s="155" t="s">
        <v>137</v>
      </c>
      <c r="L147" s="28"/>
      <c r="M147" s="160" t="s">
        <v>1</v>
      </c>
      <c r="N147" s="161" t="s">
        <v>41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138</v>
      </c>
      <c r="AT147" s="164" t="s">
        <v>133</v>
      </c>
      <c r="AU147" s="164" t="s">
        <v>88</v>
      </c>
      <c r="AY147" s="13" t="s">
        <v>131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88</v>
      </c>
      <c r="BK147" s="165">
        <f t="shared" si="9"/>
        <v>0</v>
      </c>
      <c r="BL147" s="13" t="s">
        <v>138</v>
      </c>
      <c r="BM147" s="164" t="s">
        <v>330</v>
      </c>
    </row>
    <row r="148" spans="2:65" s="11" customFormat="1" ht="22.9" customHeight="1" x14ac:dyDescent="0.2">
      <c r="B148" s="139"/>
      <c r="D148" s="140" t="s">
        <v>74</v>
      </c>
      <c r="E148" s="150" t="s">
        <v>207</v>
      </c>
      <c r="F148" s="150" t="s">
        <v>208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0</v>
      </c>
      <c r="S148" s="145"/>
      <c r="T148" s="147">
        <f>T149</f>
        <v>0</v>
      </c>
      <c r="AR148" s="140" t="s">
        <v>82</v>
      </c>
      <c r="AT148" s="148" t="s">
        <v>74</v>
      </c>
      <c r="AU148" s="148" t="s">
        <v>82</v>
      </c>
      <c r="AY148" s="140" t="s">
        <v>131</v>
      </c>
      <c r="BK148" s="149">
        <f>BK149</f>
        <v>0</v>
      </c>
    </row>
    <row r="149" spans="2:65" s="1" customFormat="1" ht="24" customHeight="1" x14ac:dyDescent="0.2">
      <c r="B149" s="152"/>
      <c r="C149" s="153" t="s">
        <v>203</v>
      </c>
      <c r="D149" s="153" t="s">
        <v>133</v>
      </c>
      <c r="E149" s="154" t="s">
        <v>210</v>
      </c>
      <c r="F149" s="155" t="s">
        <v>211</v>
      </c>
      <c r="G149" s="156" t="s">
        <v>162</v>
      </c>
      <c r="H149" s="157">
        <v>8.6029999999999998</v>
      </c>
      <c r="I149" s="158"/>
      <c r="J149" s="159">
        <f>ROUND(I149*H149,2)</f>
        <v>0</v>
      </c>
      <c r="K149" s="155" t="s">
        <v>137</v>
      </c>
      <c r="L149" s="28"/>
      <c r="M149" s="160" t="s">
        <v>1</v>
      </c>
      <c r="N149" s="161" t="s">
        <v>41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138</v>
      </c>
      <c r="AT149" s="164" t="s">
        <v>133</v>
      </c>
      <c r="AU149" s="164" t="s">
        <v>88</v>
      </c>
      <c r="AY149" s="13" t="s">
        <v>131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88</v>
      </c>
      <c r="BK149" s="165">
        <f>ROUND(I149*H149,2)</f>
        <v>0</v>
      </c>
      <c r="BL149" s="13" t="s">
        <v>138</v>
      </c>
      <c r="BM149" s="164" t="s">
        <v>331</v>
      </c>
    </row>
    <row r="150" spans="2:65" s="11" customFormat="1" ht="25.9" customHeight="1" x14ac:dyDescent="0.2">
      <c r="B150" s="139"/>
      <c r="D150" s="140" t="s">
        <v>74</v>
      </c>
      <c r="E150" s="141" t="s">
        <v>240</v>
      </c>
      <c r="F150" s="141" t="s">
        <v>241</v>
      </c>
      <c r="I150" s="142"/>
      <c r="J150" s="143">
        <f>BK150</f>
        <v>0</v>
      </c>
      <c r="L150" s="139"/>
      <c r="M150" s="144"/>
      <c r="N150" s="145"/>
      <c r="O150" s="145"/>
      <c r="P150" s="146">
        <f>P151</f>
        <v>0</v>
      </c>
      <c r="Q150" s="145"/>
      <c r="R150" s="146">
        <f>R151</f>
        <v>2.0070000000000001E-2</v>
      </c>
      <c r="S150" s="145"/>
      <c r="T150" s="147">
        <f>T151</f>
        <v>0</v>
      </c>
      <c r="AR150" s="140" t="s">
        <v>88</v>
      </c>
      <c r="AT150" s="148" t="s">
        <v>74</v>
      </c>
      <c r="AU150" s="148" t="s">
        <v>75</v>
      </c>
      <c r="AY150" s="140" t="s">
        <v>131</v>
      </c>
      <c r="BK150" s="149">
        <f>BK151</f>
        <v>0</v>
      </c>
    </row>
    <row r="151" spans="2:65" s="11" customFormat="1" ht="22.9" customHeight="1" x14ac:dyDescent="0.2">
      <c r="B151" s="139"/>
      <c r="D151" s="140" t="s">
        <v>74</v>
      </c>
      <c r="E151" s="150" t="s">
        <v>272</v>
      </c>
      <c r="F151" s="150" t="s">
        <v>273</v>
      </c>
      <c r="I151" s="142"/>
      <c r="J151" s="151">
        <f>BK151</f>
        <v>0</v>
      </c>
      <c r="L151" s="139"/>
      <c r="M151" s="144"/>
      <c r="N151" s="145"/>
      <c r="O151" s="145"/>
      <c r="P151" s="146">
        <f>P152</f>
        <v>0</v>
      </c>
      <c r="Q151" s="145"/>
      <c r="R151" s="146">
        <f>R152</f>
        <v>2.0070000000000001E-2</v>
      </c>
      <c r="S151" s="145"/>
      <c r="T151" s="147">
        <f>T152</f>
        <v>0</v>
      </c>
      <c r="AR151" s="140" t="s">
        <v>88</v>
      </c>
      <c r="AT151" s="148" t="s">
        <v>74</v>
      </c>
      <c r="AU151" s="148" t="s">
        <v>82</v>
      </c>
      <c r="AY151" s="140" t="s">
        <v>131</v>
      </c>
      <c r="BK151" s="149">
        <f>BK152</f>
        <v>0</v>
      </c>
    </row>
    <row r="152" spans="2:65" s="1" customFormat="1" ht="24" customHeight="1" x14ac:dyDescent="0.2">
      <c r="B152" s="152"/>
      <c r="C152" s="153" t="s">
        <v>209</v>
      </c>
      <c r="D152" s="153" t="s">
        <v>133</v>
      </c>
      <c r="E152" s="154" t="s">
        <v>332</v>
      </c>
      <c r="F152" s="155" t="s">
        <v>333</v>
      </c>
      <c r="G152" s="156" t="s">
        <v>136</v>
      </c>
      <c r="H152" s="157">
        <v>33.450000000000003</v>
      </c>
      <c r="I152" s="158"/>
      <c r="J152" s="159">
        <f>ROUND(I152*H152,2)</f>
        <v>0</v>
      </c>
      <c r="K152" s="155" t="s">
        <v>137</v>
      </c>
      <c r="L152" s="28"/>
      <c r="M152" s="166" t="s">
        <v>1</v>
      </c>
      <c r="N152" s="167" t="s">
        <v>41</v>
      </c>
      <c r="O152" s="168"/>
      <c r="P152" s="169">
        <f>O152*H152</f>
        <v>0</v>
      </c>
      <c r="Q152" s="169">
        <v>5.9999999999999995E-4</v>
      </c>
      <c r="R152" s="169">
        <f>Q152*H152</f>
        <v>2.0070000000000001E-2</v>
      </c>
      <c r="S152" s="169">
        <v>0</v>
      </c>
      <c r="T152" s="170">
        <f>S152*H152</f>
        <v>0</v>
      </c>
      <c r="AR152" s="164" t="s">
        <v>199</v>
      </c>
      <c r="AT152" s="164" t="s">
        <v>133</v>
      </c>
      <c r="AU152" s="164" t="s">
        <v>88</v>
      </c>
      <c r="AY152" s="13" t="s">
        <v>131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88</v>
      </c>
      <c r="BK152" s="165">
        <f>ROUND(I152*H152,2)</f>
        <v>0</v>
      </c>
      <c r="BL152" s="13" t="s">
        <v>199</v>
      </c>
      <c r="BM152" s="164" t="s">
        <v>334</v>
      </c>
    </row>
    <row r="153" spans="2:65" s="1" customFormat="1" ht="6.95" customHeight="1" x14ac:dyDescent="0.2">
      <c r="B153" s="40"/>
      <c r="C153" s="41"/>
      <c r="D153" s="41"/>
      <c r="E153" s="41"/>
      <c r="F153" s="41"/>
      <c r="G153" s="41"/>
      <c r="H153" s="41"/>
      <c r="I153" s="113"/>
      <c r="J153" s="41"/>
      <c r="K153" s="41"/>
      <c r="L153" s="28"/>
    </row>
  </sheetData>
  <autoFilter ref="C126:K152" xr:uid="{00000000-0009-0000-0000-000004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58"/>
  <sheetViews>
    <sheetView showGridLines="0" tabSelected="1" topLeftCell="A115" workbookViewId="0">
      <selection activeCell="H147" sqref="H147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100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75</v>
      </c>
    </row>
    <row r="4" spans="2:46" ht="24.95" customHeight="1" x14ac:dyDescent="0.2">
      <c r="B4" s="16"/>
      <c r="D4" s="17" t="s">
        <v>101</v>
      </c>
      <c r="L4" s="16"/>
      <c r="M4" s="91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16.5" customHeight="1" x14ac:dyDescent="0.2">
      <c r="B7" s="16"/>
      <c r="E7" s="225" t="str">
        <f>'Rekapitulácia stavby'!K6</f>
        <v>STATICKÉ ZABEZPEČENIE ZÁZEMIA TELOCVIČNE A STAVEBNÉ ÚPRAVY STIEN</v>
      </c>
      <c r="F7" s="226"/>
      <c r="G7" s="226"/>
      <c r="H7" s="226"/>
      <c r="L7" s="16"/>
    </row>
    <row r="8" spans="2:46" ht="12" customHeight="1" x14ac:dyDescent="0.2">
      <c r="B8" s="16"/>
      <c r="D8" s="23" t="s">
        <v>102</v>
      </c>
      <c r="L8" s="16"/>
    </row>
    <row r="9" spans="2:46" s="1" customFormat="1" ht="16.5" customHeight="1" x14ac:dyDescent="0.2">
      <c r="B9" s="28"/>
      <c r="E9" s="225" t="s">
        <v>103</v>
      </c>
      <c r="F9" s="227"/>
      <c r="G9" s="227"/>
      <c r="H9" s="227"/>
      <c r="I9" s="92"/>
      <c r="L9" s="28"/>
    </row>
    <row r="10" spans="2:46" s="1" customFormat="1" ht="12" customHeight="1" x14ac:dyDescent="0.2">
      <c r="B10" s="28"/>
      <c r="D10" s="23" t="s">
        <v>104</v>
      </c>
      <c r="I10" s="92"/>
      <c r="L10" s="28"/>
    </row>
    <row r="11" spans="2:46" s="1" customFormat="1" ht="36.950000000000003" customHeight="1" x14ac:dyDescent="0.2">
      <c r="B11" s="28"/>
      <c r="E11" s="201" t="s">
        <v>335</v>
      </c>
      <c r="F11" s="227"/>
      <c r="G11" s="227"/>
      <c r="H11" s="227"/>
      <c r="I11" s="92"/>
      <c r="L11" s="28"/>
    </row>
    <row r="12" spans="2:46" s="1" customFormat="1" ht="11.25" x14ac:dyDescent="0.2">
      <c r="B12" s="28"/>
      <c r="I12" s="92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3. 9. 2018</v>
      </c>
      <c r="L14" s="28"/>
    </row>
    <row r="15" spans="2:46" s="1" customFormat="1" ht="10.9" customHeight="1" x14ac:dyDescent="0.2">
      <c r="B15" s="28"/>
      <c r="I15" s="92"/>
      <c r="L15" s="28"/>
    </row>
    <row r="16" spans="2:46" s="1" customFormat="1" ht="12" customHeight="1" x14ac:dyDescent="0.2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5" customHeight="1" x14ac:dyDescent="0.2">
      <c r="B18" s="28"/>
      <c r="I18" s="92"/>
      <c r="L18" s="28"/>
    </row>
    <row r="19" spans="2:12" s="1" customFormat="1" ht="12" customHeight="1" x14ac:dyDescent="0.2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8" t="str">
        <f>'Rekapitulácia stavby'!E14</f>
        <v>Vyplň údaj</v>
      </c>
      <c r="F20" s="204"/>
      <c r="G20" s="204"/>
      <c r="H20" s="204"/>
      <c r="I20" s="9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I21" s="92"/>
      <c r="L21" s="28"/>
    </row>
    <row r="22" spans="2:12" s="1" customFormat="1" ht="12" customHeight="1" x14ac:dyDescent="0.2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5" customHeight="1" x14ac:dyDescent="0.2">
      <c r="B24" s="28"/>
      <c r="I24" s="92"/>
      <c r="L24" s="28"/>
    </row>
    <row r="25" spans="2:12" s="1" customFormat="1" ht="12" customHeight="1" x14ac:dyDescent="0.2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I27" s="92"/>
      <c r="L27" s="28"/>
    </row>
    <row r="28" spans="2:12" s="1" customFormat="1" ht="12" customHeight="1" x14ac:dyDescent="0.2">
      <c r="B28" s="28"/>
      <c r="D28" s="23" t="s">
        <v>34</v>
      </c>
      <c r="I28" s="92"/>
      <c r="L28" s="28"/>
    </row>
    <row r="29" spans="2:12" s="7" customFormat="1" ht="16.5" customHeight="1" x14ac:dyDescent="0.2">
      <c r="B29" s="94"/>
      <c r="E29" s="208" t="s">
        <v>1</v>
      </c>
      <c r="F29" s="208"/>
      <c r="G29" s="208"/>
      <c r="H29" s="208"/>
      <c r="I29" s="95"/>
      <c r="L29" s="94"/>
    </row>
    <row r="30" spans="2:12" s="1" customFormat="1" ht="6.95" customHeight="1" x14ac:dyDescent="0.2">
      <c r="B30" s="28"/>
      <c r="I30" s="92"/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 x14ac:dyDescent="0.2">
      <c r="B32" s="28"/>
      <c r="D32" s="97" t="s">
        <v>35</v>
      </c>
      <c r="I32" s="92"/>
      <c r="J32" s="62">
        <f>ROUND(J128, 2)</f>
        <v>0</v>
      </c>
      <c r="L32" s="28"/>
    </row>
    <row r="33" spans="2:12" s="1" customFormat="1" ht="6.95" customHeight="1" x14ac:dyDescent="0.2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 x14ac:dyDescent="0.2">
      <c r="B34" s="28"/>
      <c r="F34" s="31" t="s">
        <v>37</v>
      </c>
      <c r="I34" s="98" t="s">
        <v>36</v>
      </c>
      <c r="J34" s="31" t="s">
        <v>38</v>
      </c>
      <c r="L34" s="28"/>
    </row>
    <row r="35" spans="2:12" s="1" customFormat="1" ht="14.45" customHeight="1" x14ac:dyDescent="0.2">
      <c r="B35" s="28"/>
      <c r="D35" s="99" t="s">
        <v>39</v>
      </c>
      <c r="E35" s="23" t="s">
        <v>40</v>
      </c>
      <c r="F35" s="100">
        <f>ROUND((SUM(BE128:BE157)),  2)</f>
        <v>0</v>
      </c>
      <c r="I35" s="101">
        <v>0.2</v>
      </c>
      <c r="J35" s="100">
        <f>ROUND(((SUM(BE128:BE157))*I35),  2)</f>
        <v>0</v>
      </c>
      <c r="L35" s="28"/>
    </row>
    <row r="36" spans="2:12" s="1" customFormat="1" ht="14.45" customHeight="1" x14ac:dyDescent="0.2">
      <c r="B36" s="28"/>
      <c r="E36" s="23" t="s">
        <v>41</v>
      </c>
      <c r="F36" s="100">
        <f>ROUND((SUM(BF128:BF157)),  2)</f>
        <v>0</v>
      </c>
      <c r="I36" s="101">
        <v>0.2</v>
      </c>
      <c r="J36" s="100">
        <f>ROUND(((SUM(BF128:BF157))*I36),  2)</f>
        <v>0</v>
      </c>
      <c r="L36" s="28"/>
    </row>
    <row r="37" spans="2:12" s="1" customFormat="1" ht="14.45" hidden="1" customHeight="1" x14ac:dyDescent="0.2">
      <c r="B37" s="28"/>
      <c r="E37" s="23" t="s">
        <v>42</v>
      </c>
      <c r="F37" s="100">
        <f>ROUND((SUM(BG128:BG157)),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 x14ac:dyDescent="0.2">
      <c r="B38" s="28"/>
      <c r="E38" s="23" t="s">
        <v>43</v>
      </c>
      <c r="F38" s="100">
        <f>ROUND((SUM(BH128:BH157)),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 x14ac:dyDescent="0.2">
      <c r="B39" s="28"/>
      <c r="E39" s="23" t="s">
        <v>44</v>
      </c>
      <c r="F39" s="100">
        <f>ROUND((SUM(BI128:BI157)),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 x14ac:dyDescent="0.2">
      <c r="B40" s="28"/>
      <c r="I40" s="92"/>
      <c r="L40" s="28"/>
    </row>
    <row r="41" spans="2:12" s="1" customFormat="1" ht="25.35" customHeight="1" x14ac:dyDescent="0.2">
      <c r="B41" s="28"/>
      <c r="C41" s="102"/>
      <c r="D41" s="103" t="s">
        <v>45</v>
      </c>
      <c r="E41" s="53"/>
      <c r="F41" s="53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28"/>
    </row>
    <row r="42" spans="2:12" s="1" customFormat="1" ht="14.45" customHeight="1" x14ac:dyDescent="0.2">
      <c r="B42" s="28"/>
      <c r="I42" s="92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48</v>
      </c>
      <c r="E50" s="38"/>
      <c r="F50" s="38"/>
      <c r="G50" s="37" t="s">
        <v>49</v>
      </c>
      <c r="H50" s="38"/>
      <c r="I50" s="109"/>
      <c r="J50" s="38"/>
      <c r="K50" s="38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39" t="s">
        <v>50</v>
      </c>
      <c r="E61" s="30"/>
      <c r="F61" s="110" t="s">
        <v>51</v>
      </c>
      <c r="G61" s="39" t="s">
        <v>50</v>
      </c>
      <c r="H61" s="30"/>
      <c r="I61" s="111"/>
      <c r="J61" s="112" t="s">
        <v>51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37" t="s">
        <v>52</v>
      </c>
      <c r="E65" s="38"/>
      <c r="F65" s="38"/>
      <c r="G65" s="37" t="s">
        <v>53</v>
      </c>
      <c r="H65" s="38"/>
      <c r="I65" s="109"/>
      <c r="J65" s="38"/>
      <c r="K65" s="38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39" t="s">
        <v>50</v>
      </c>
      <c r="E76" s="30"/>
      <c r="F76" s="110" t="s">
        <v>51</v>
      </c>
      <c r="G76" s="39" t="s">
        <v>50</v>
      </c>
      <c r="H76" s="30"/>
      <c r="I76" s="111"/>
      <c r="J76" s="112" t="s">
        <v>51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 x14ac:dyDescent="0.2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 x14ac:dyDescent="0.2">
      <c r="B82" s="28"/>
      <c r="C82" s="17" t="s">
        <v>106</v>
      </c>
      <c r="I82" s="92"/>
      <c r="L82" s="28"/>
    </row>
    <row r="83" spans="2:12" s="1" customFormat="1" ht="6.95" customHeight="1" x14ac:dyDescent="0.2">
      <c r="B83" s="28"/>
      <c r="I83" s="92"/>
      <c r="L83" s="28"/>
    </row>
    <row r="84" spans="2:12" s="1" customFormat="1" ht="12" customHeight="1" x14ac:dyDescent="0.2">
      <c r="B84" s="28"/>
      <c r="C84" s="23" t="s">
        <v>15</v>
      </c>
      <c r="I84" s="92"/>
      <c r="L84" s="28"/>
    </row>
    <row r="85" spans="2:12" s="1" customFormat="1" ht="16.5" customHeight="1" x14ac:dyDescent="0.2">
      <c r="B85" s="28"/>
      <c r="E85" s="225" t="str">
        <f>E7</f>
        <v>STATICKÉ ZABEZPEČENIE ZÁZEMIA TELOCVIČNE A STAVEBNÉ ÚPRAVY STIEN</v>
      </c>
      <c r="F85" s="226"/>
      <c r="G85" s="226"/>
      <c r="H85" s="226"/>
      <c r="I85" s="92"/>
      <c r="L85" s="28"/>
    </row>
    <row r="86" spans="2:12" ht="12" customHeight="1" x14ac:dyDescent="0.2">
      <c r="B86" s="16"/>
      <c r="C86" s="23" t="s">
        <v>102</v>
      </c>
      <c r="L86" s="16"/>
    </row>
    <row r="87" spans="2:12" s="1" customFormat="1" ht="16.5" customHeight="1" x14ac:dyDescent="0.2">
      <c r="B87" s="28"/>
      <c r="E87" s="225" t="s">
        <v>103</v>
      </c>
      <c r="F87" s="227"/>
      <c r="G87" s="227"/>
      <c r="H87" s="227"/>
      <c r="I87" s="92"/>
      <c r="L87" s="28"/>
    </row>
    <row r="88" spans="2:12" s="1" customFormat="1" ht="12" customHeight="1" x14ac:dyDescent="0.2">
      <c r="B88" s="28"/>
      <c r="C88" s="23" t="s">
        <v>104</v>
      </c>
      <c r="I88" s="92"/>
      <c r="L88" s="28"/>
    </row>
    <row r="89" spans="2:12" s="1" customFormat="1" ht="16.5" customHeight="1" x14ac:dyDescent="0.2">
      <c r="B89" s="28"/>
      <c r="E89" s="201" t="str">
        <f>E11</f>
        <v>E - E - výmena dlažieb a keramických obkladov</v>
      </c>
      <c r="F89" s="227"/>
      <c r="G89" s="227"/>
      <c r="H89" s="227"/>
      <c r="I89" s="92"/>
      <c r="L89" s="28"/>
    </row>
    <row r="90" spans="2:12" s="1" customFormat="1" ht="6.95" customHeight="1" x14ac:dyDescent="0.2">
      <c r="B90" s="28"/>
      <c r="I90" s="92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k.u. SNINA parc. Č. 1121/329</v>
      </c>
      <c r="I91" s="93" t="s">
        <v>21</v>
      </c>
      <c r="J91" s="48" t="str">
        <f>IF(J14="","",J14)</f>
        <v>3. 9. 2018</v>
      </c>
      <c r="L91" s="28"/>
    </row>
    <row r="92" spans="2:12" s="1" customFormat="1" ht="6.95" customHeight="1" x14ac:dyDescent="0.2">
      <c r="B92" s="28"/>
      <c r="I92" s="92"/>
      <c r="L92" s="28"/>
    </row>
    <row r="93" spans="2:12" s="1" customFormat="1" ht="27.95" customHeight="1" x14ac:dyDescent="0.2">
      <c r="B93" s="28"/>
      <c r="C93" s="23" t="s">
        <v>23</v>
      </c>
      <c r="F93" s="21" t="str">
        <f>E17</f>
        <v>ZŠ KOMENSKÉHO, ul. Komenského 2666/16, 069 01 Snin</v>
      </c>
      <c r="I93" s="93" t="s">
        <v>29</v>
      </c>
      <c r="J93" s="26" t="str">
        <f>E23</f>
        <v>ING. RÓBERT ŠMAJDA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I95" s="92"/>
      <c r="L95" s="28"/>
    </row>
    <row r="96" spans="2:12" s="1" customFormat="1" ht="29.25" customHeight="1" x14ac:dyDescent="0.2">
      <c r="B96" s="28"/>
      <c r="C96" s="115" t="s">
        <v>107</v>
      </c>
      <c r="D96" s="102"/>
      <c r="E96" s="102"/>
      <c r="F96" s="102"/>
      <c r="G96" s="102"/>
      <c r="H96" s="102"/>
      <c r="I96" s="116"/>
      <c r="J96" s="117" t="s">
        <v>108</v>
      </c>
      <c r="K96" s="102"/>
      <c r="L96" s="28"/>
    </row>
    <row r="97" spans="2:47" s="1" customFormat="1" ht="10.35" customHeight="1" x14ac:dyDescent="0.2">
      <c r="B97" s="28"/>
      <c r="I97" s="92"/>
      <c r="L97" s="28"/>
    </row>
    <row r="98" spans="2:47" s="1" customFormat="1" ht="22.9" customHeight="1" x14ac:dyDescent="0.2">
      <c r="B98" s="28"/>
      <c r="C98" s="118" t="s">
        <v>109</v>
      </c>
      <c r="I98" s="92"/>
      <c r="J98" s="62">
        <f>J128</f>
        <v>0</v>
      </c>
      <c r="L98" s="28"/>
      <c r="AU98" s="13" t="s">
        <v>110</v>
      </c>
    </row>
    <row r="99" spans="2:47" s="8" customFormat="1" ht="24.95" customHeight="1" x14ac:dyDescent="0.2">
      <c r="B99" s="119"/>
      <c r="D99" s="120" t="s">
        <v>111</v>
      </c>
      <c r="E99" s="121"/>
      <c r="F99" s="121"/>
      <c r="G99" s="121"/>
      <c r="H99" s="121"/>
      <c r="I99" s="122"/>
      <c r="J99" s="123">
        <f>J129</f>
        <v>0</v>
      </c>
      <c r="L99" s="119"/>
    </row>
    <row r="100" spans="2:47" s="9" customFormat="1" ht="19.899999999999999" customHeight="1" x14ac:dyDescent="0.2">
      <c r="B100" s="124"/>
      <c r="D100" s="125" t="s">
        <v>214</v>
      </c>
      <c r="E100" s="126"/>
      <c r="F100" s="126"/>
      <c r="G100" s="126"/>
      <c r="H100" s="126"/>
      <c r="I100" s="127"/>
      <c r="J100" s="128">
        <f>J130</f>
        <v>0</v>
      </c>
      <c r="L100" s="124"/>
    </row>
    <row r="101" spans="2:47" s="9" customFormat="1" ht="19.899999999999999" customHeight="1" x14ac:dyDescent="0.2">
      <c r="B101" s="124"/>
      <c r="D101" s="125" t="s">
        <v>115</v>
      </c>
      <c r="E101" s="126"/>
      <c r="F101" s="126"/>
      <c r="G101" s="126"/>
      <c r="H101" s="126"/>
      <c r="I101" s="127"/>
      <c r="J101" s="128">
        <f>J132</f>
        <v>0</v>
      </c>
      <c r="L101" s="124"/>
    </row>
    <row r="102" spans="2:47" s="9" customFormat="1" ht="19.899999999999999" customHeight="1" x14ac:dyDescent="0.2">
      <c r="B102" s="124"/>
      <c r="D102" s="125" t="s">
        <v>116</v>
      </c>
      <c r="E102" s="126"/>
      <c r="F102" s="126"/>
      <c r="G102" s="126"/>
      <c r="H102" s="126"/>
      <c r="I102" s="127"/>
      <c r="J102" s="128">
        <f>J140</f>
        <v>0</v>
      </c>
      <c r="L102" s="124"/>
    </row>
    <row r="103" spans="2:47" s="8" customFormat="1" ht="24.95" customHeight="1" x14ac:dyDescent="0.2">
      <c r="B103" s="119"/>
      <c r="D103" s="120" t="s">
        <v>215</v>
      </c>
      <c r="E103" s="121"/>
      <c r="F103" s="121"/>
      <c r="G103" s="121"/>
      <c r="H103" s="121"/>
      <c r="I103" s="122"/>
      <c r="J103" s="123">
        <f>J142</f>
        <v>0</v>
      </c>
      <c r="L103" s="119"/>
    </row>
    <row r="104" spans="2:47" s="9" customFormat="1" ht="19.899999999999999" customHeight="1" x14ac:dyDescent="0.2">
      <c r="B104" s="124"/>
      <c r="D104" s="125" t="s">
        <v>336</v>
      </c>
      <c r="E104" s="126"/>
      <c r="F104" s="126"/>
      <c r="G104" s="126"/>
      <c r="H104" s="126"/>
      <c r="I104" s="127"/>
      <c r="J104" s="128">
        <f>J143</f>
        <v>0</v>
      </c>
      <c r="L104" s="124"/>
    </row>
    <row r="105" spans="2:47" s="9" customFormat="1" ht="19.899999999999999" customHeight="1" x14ac:dyDescent="0.2">
      <c r="B105" s="124"/>
      <c r="D105" s="125" t="s">
        <v>337</v>
      </c>
      <c r="E105" s="126"/>
      <c r="F105" s="126"/>
      <c r="G105" s="126"/>
      <c r="H105" s="126"/>
      <c r="I105" s="127"/>
      <c r="J105" s="128">
        <f>J147</f>
        <v>0</v>
      </c>
      <c r="L105" s="124"/>
    </row>
    <row r="106" spans="2:47" s="9" customFormat="1" ht="19.899999999999999" customHeight="1" x14ac:dyDescent="0.2">
      <c r="B106" s="124"/>
      <c r="D106" s="125" t="s">
        <v>338</v>
      </c>
      <c r="E106" s="126"/>
      <c r="F106" s="126"/>
      <c r="G106" s="126"/>
      <c r="H106" s="126"/>
      <c r="I106" s="127"/>
      <c r="J106" s="128">
        <f>J154</f>
        <v>0</v>
      </c>
      <c r="L106" s="124"/>
    </row>
    <row r="107" spans="2:47" s="1" customFormat="1" ht="21.75" customHeight="1" x14ac:dyDescent="0.2">
      <c r="B107" s="28"/>
      <c r="I107" s="92"/>
      <c r="L107" s="28"/>
    </row>
    <row r="108" spans="2:47" s="1" customFormat="1" ht="6.95" customHeight="1" x14ac:dyDescent="0.2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6.95" customHeight="1" x14ac:dyDescent="0.2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63" s="1" customFormat="1" ht="24.95" customHeight="1" x14ac:dyDescent="0.2">
      <c r="B113" s="28"/>
      <c r="C113" s="17" t="s">
        <v>117</v>
      </c>
      <c r="I113" s="92"/>
      <c r="L113" s="28"/>
    </row>
    <row r="114" spans="2:63" s="1" customFormat="1" ht="6.95" customHeight="1" x14ac:dyDescent="0.2">
      <c r="B114" s="28"/>
      <c r="I114" s="92"/>
      <c r="L114" s="28"/>
    </row>
    <row r="115" spans="2:63" s="1" customFormat="1" ht="12" customHeight="1" x14ac:dyDescent="0.2">
      <c r="B115" s="28"/>
      <c r="C115" s="23" t="s">
        <v>15</v>
      </c>
      <c r="I115" s="92"/>
      <c r="L115" s="28"/>
    </row>
    <row r="116" spans="2:63" s="1" customFormat="1" ht="16.5" customHeight="1" x14ac:dyDescent="0.2">
      <c r="B116" s="28"/>
      <c r="E116" s="225" t="str">
        <f>E7</f>
        <v>STATICKÉ ZABEZPEČENIE ZÁZEMIA TELOCVIČNE A STAVEBNÉ ÚPRAVY STIEN</v>
      </c>
      <c r="F116" s="226"/>
      <c r="G116" s="226"/>
      <c r="H116" s="226"/>
      <c r="I116" s="92"/>
      <c r="L116" s="28"/>
    </row>
    <row r="117" spans="2:63" ht="12" customHeight="1" x14ac:dyDescent="0.2">
      <c r="B117" s="16"/>
      <c r="C117" s="23" t="s">
        <v>102</v>
      </c>
      <c r="L117" s="16"/>
    </row>
    <row r="118" spans="2:63" s="1" customFormat="1" ht="16.5" customHeight="1" x14ac:dyDescent="0.2">
      <c r="B118" s="28"/>
      <c r="E118" s="225" t="s">
        <v>103</v>
      </c>
      <c r="F118" s="227"/>
      <c r="G118" s="227"/>
      <c r="H118" s="227"/>
      <c r="I118" s="92"/>
      <c r="L118" s="28"/>
    </row>
    <row r="119" spans="2:63" s="1" customFormat="1" ht="12" customHeight="1" x14ac:dyDescent="0.2">
      <c r="B119" s="28"/>
      <c r="C119" s="23" t="s">
        <v>104</v>
      </c>
      <c r="I119" s="92"/>
      <c r="L119" s="28"/>
    </row>
    <row r="120" spans="2:63" s="1" customFormat="1" ht="16.5" customHeight="1" x14ac:dyDescent="0.2">
      <c r="B120" s="28"/>
      <c r="E120" s="201" t="str">
        <f>E11</f>
        <v>E - E - výmena dlažieb a keramických obkladov</v>
      </c>
      <c r="F120" s="227"/>
      <c r="G120" s="227"/>
      <c r="H120" s="227"/>
      <c r="I120" s="92"/>
      <c r="L120" s="28"/>
    </row>
    <row r="121" spans="2:63" s="1" customFormat="1" ht="6.95" customHeight="1" x14ac:dyDescent="0.2">
      <c r="B121" s="28"/>
      <c r="I121" s="92"/>
      <c r="L121" s="28"/>
    </row>
    <row r="122" spans="2:63" s="1" customFormat="1" ht="12" customHeight="1" x14ac:dyDescent="0.2">
      <c r="B122" s="28"/>
      <c r="C122" s="23" t="s">
        <v>19</v>
      </c>
      <c r="F122" s="21" t="str">
        <f>F14</f>
        <v>k.u. SNINA parc. Č. 1121/329</v>
      </c>
      <c r="I122" s="93" t="s">
        <v>21</v>
      </c>
      <c r="J122" s="48" t="str">
        <f>IF(J14="","",J14)</f>
        <v>3. 9. 2018</v>
      </c>
      <c r="L122" s="28"/>
    </row>
    <row r="123" spans="2:63" s="1" customFormat="1" ht="6.95" customHeight="1" x14ac:dyDescent="0.2">
      <c r="B123" s="28"/>
      <c r="I123" s="92"/>
      <c r="L123" s="28"/>
    </row>
    <row r="124" spans="2:63" s="1" customFormat="1" ht="27.95" customHeight="1" x14ac:dyDescent="0.2">
      <c r="B124" s="28"/>
      <c r="C124" s="23" t="s">
        <v>23</v>
      </c>
      <c r="F124" s="21" t="str">
        <f>E17</f>
        <v>ZŠ KOMENSKÉHO, ul. Komenského 2666/16, 069 01 Snin</v>
      </c>
      <c r="I124" s="93" t="s">
        <v>29</v>
      </c>
      <c r="J124" s="26" t="str">
        <f>E23</f>
        <v>ING. RÓBERT ŠMAJDA</v>
      </c>
      <c r="L124" s="28"/>
    </row>
    <row r="125" spans="2:63" s="1" customFormat="1" ht="15.2" customHeight="1" x14ac:dyDescent="0.2">
      <c r="B125" s="28"/>
      <c r="C125" s="23" t="s">
        <v>27</v>
      </c>
      <c r="F125" s="21" t="str">
        <f>IF(E20="","",E20)</f>
        <v>Vyplň údaj</v>
      </c>
      <c r="I125" s="93" t="s">
        <v>32</v>
      </c>
      <c r="J125" s="26" t="str">
        <f>E26</f>
        <v xml:space="preserve"> </v>
      </c>
      <c r="L125" s="28"/>
    </row>
    <row r="126" spans="2:63" s="1" customFormat="1" ht="10.35" customHeight="1" x14ac:dyDescent="0.2">
      <c r="B126" s="28"/>
      <c r="I126" s="92"/>
      <c r="L126" s="28"/>
    </row>
    <row r="127" spans="2:63" s="10" customFormat="1" ht="29.25" customHeight="1" x14ac:dyDescent="0.2">
      <c r="B127" s="129"/>
      <c r="C127" s="130" t="s">
        <v>118</v>
      </c>
      <c r="D127" s="131" t="s">
        <v>60</v>
      </c>
      <c r="E127" s="131" t="s">
        <v>56</v>
      </c>
      <c r="F127" s="131" t="s">
        <v>57</v>
      </c>
      <c r="G127" s="131" t="s">
        <v>119</v>
      </c>
      <c r="H127" s="131" t="s">
        <v>120</v>
      </c>
      <c r="I127" s="132" t="s">
        <v>121</v>
      </c>
      <c r="J127" s="133" t="s">
        <v>108</v>
      </c>
      <c r="K127" s="134" t="s">
        <v>122</v>
      </c>
      <c r="L127" s="129"/>
      <c r="M127" s="55" t="s">
        <v>1</v>
      </c>
      <c r="N127" s="56" t="s">
        <v>39</v>
      </c>
      <c r="O127" s="56" t="s">
        <v>123</v>
      </c>
      <c r="P127" s="56" t="s">
        <v>124</v>
      </c>
      <c r="Q127" s="56" t="s">
        <v>125</v>
      </c>
      <c r="R127" s="56" t="s">
        <v>126</v>
      </c>
      <c r="S127" s="56" t="s">
        <v>127</v>
      </c>
      <c r="T127" s="57" t="s">
        <v>128</v>
      </c>
    </row>
    <row r="128" spans="2:63" s="1" customFormat="1" ht="22.9" customHeight="1" x14ac:dyDescent="0.25">
      <c r="B128" s="28"/>
      <c r="C128" s="60" t="s">
        <v>109</v>
      </c>
      <c r="I128" s="92"/>
      <c r="J128" s="135">
        <f>BK128</f>
        <v>0</v>
      </c>
      <c r="L128" s="28"/>
      <c r="M128" s="58"/>
      <c r="N128" s="49"/>
      <c r="O128" s="49"/>
      <c r="P128" s="136">
        <f>P129+P142</f>
        <v>0</v>
      </c>
      <c r="Q128" s="49"/>
      <c r="R128" s="136">
        <f>R129+R142</f>
        <v>6.0234714399999998</v>
      </c>
      <c r="S128" s="49"/>
      <c r="T128" s="137">
        <f>T129+T142</f>
        <v>7.0264000000000006</v>
      </c>
      <c r="AT128" s="13" t="s">
        <v>74</v>
      </c>
      <c r="AU128" s="13" t="s">
        <v>110</v>
      </c>
      <c r="BK128" s="138">
        <f>BK129+BK142</f>
        <v>0</v>
      </c>
    </row>
    <row r="129" spans="2:65" s="11" customFormat="1" ht="25.9" customHeight="1" x14ac:dyDescent="0.2">
      <c r="B129" s="139"/>
      <c r="D129" s="140" t="s">
        <v>74</v>
      </c>
      <c r="E129" s="141" t="s">
        <v>129</v>
      </c>
      <c r="F129" s="141" t="s">
        <v>130</v>
      </c>
      <c r="I129" s="142"/>
      <c r="J129" s="143">
        <f>BK129</f>
        <v>0</v>
      </c>
      <c r="L129" s="139"/>
      <c r="M129" s="144"/>
      <c r="N129" s="145"/>
      <c r="O129" s="145"/>
      <c r="P129" s="146">
        <f>P130+P132+P140</f>
        <v>0</v>
      </c>
      <c r="Q129" s="145"/>
      <c r="R129" s="146">
        <f>R130+R132+R140</f>
        <v>2.1483000000000003</v>
      </c>
      <c r="S129" s="145"/>
      <c r="T129" s="147">
        <f>T130+T132+T140</f>
        <v>7.0264000000000006</v>
      </c>
      <c r="AR129" s="140" t="s">
        <v>82</v>
      </c>
      <c r="AT129" s="148" t="s">
        <v>74</v>
      </c>
      <c r="AU129" s="148" t="s">
        <v>75</v>
      </c>
      <c r="AY129" s="140" t="s">
        <v>131</v>
      </c>
      <c r="BK129" s="149">
        <f>BK130+BK132+BK140</f>
        <v>0</v>
      </c>
    </row>
    <row r="130" spans="2:65" s="11" customFormat="1" ht="22.9" customHeight="1" x14ac:dyDescent="0.2">
      <c r="B130" s="139"/>
      <c r="D130" s="140" t="s">
        <v>74</v>
      </c>
      <c r="E130" s="150" t="s">
        <v>155</v>
      </c>
      <c r="F130" s="150" t="s">
        <v>224</v>
      </c>
      <c r="I130" s="142"/>
      <c r="J130" s="151">
        <f>BK130</f>
        <v>0</v>
      </c>
      <c r="L130" s="139"/>
      <c r="M130" s="144"/>
      <c r="N130" s="145"/>
      <c r="O130" s="145"/>
      <c r="P130" s="146">
        <f>P131</f>
        <v>0</v>
      </c>
      <c r="Q130" s="145"/>
      <c r="R130" s="146">
        <f>R131</f>
        <v>2.1483000000000003</v>
      </c>
      <c r="S130" s="145"/>
      <c r="T130" s="147">
        <f>T131</f>
        <v>0</v>
      </c>
      <c r="AR130" s="140" t="s">
        <v>82</v>
      </c>
      <c r="AT130" s="148" t="s">
        <v>74</v>
      </c>
      <c r="AU130" s="148" t="s">
        <v>82</v>
      </c>
      <c r="AY130" s="140" t="s">
        <v>131</v>
      </c>
      <c r="BK130" s="149">
        <f>BK131</f>
        <v>0</v>
      </c>
    </row>
    <row r="131" spans="2:65" s="1" customFormat="1" ht="24" customHeight="1" x14ac:dyDescent="0.2">
      <c r="B131" s="152"/>
      <c r="C131" s="153" t="s">
        <v>82</v>
      </c>
      <c r="D131" s="153" t="s">
        <v>133</v>
      </c>
      <c r="E131" s="154" t="s">
        <v>339</v>
      </c>
      <c r="F131" s="155" t="s">
        <v>340</v>
      </c>
      <c r="G131" s="156" t="s">
        <v>136</v>
      </c>
      <c r="H131" s="157">
        <v>68.2</v>
      </c>
      <c r="I131" s="158"/>
      <c r="J131" s="159">
        <f>ROUND(I131*H131,2)</f>
        <v>0</v>
      </c>
      <c r="K131" s="155" t="s">
        <v>137</v>
      </c>
      <c r="L131" s="28"/>
      <c r="M131" s="160" t="s">
        <v>1</v>
      </c>
      <c r="N131" s="161" t="s">
        <v>41</v>
      </c>
      <c r="O131" s="51"/>
      <c r="P131" s="162">
        <f>O131*H131</f>
        <v>0</v>
      </c>
      <c r="Q131" s="162">
        <v>3.15E-2</v>
      </c>
      <c r="R131" s="162">
        <f>Q131*H131</f>
        <v>2.1483000000000003</v>
      </c>
      <c r="S131" s="162">
        <v>0</v>
      </c>
      <c r="T131" s="163">
        <f>S131*H131</f>
        <v>0</v>
      </c>
      <c r="AR131" s="164" t="s">
        <v>138</v>
      </c>
      <c r="AT131" s="164" t="s">
        <v>133</v>
      </c>
      <c r="AU131" s="164" t="s">
        <v>88</v>
      </c>
      <c r="AY131" s="13" t="s">
        <v>131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3" t="s">
        <v>88</v>
      </c>
      <c r="BK131" s="165">
        <f>ROUND(I131*H131,2)</f>
        <v>0</v>
      </c>
      <c r="BL131" s="13" t="s">
        <v>138</v>
      </c>
      <c r="BM131" s="164" t="s">
        <v>341</v>
      </c>
    </row>
    <row r="132" spans="2:65" s="11" customFormat="1" ht="22.9" customHeight="1" x14ac:dyDescent="0.2">
      <c r="B132" s="139"/>
      <c r="D132" s="140" t="s">
        <v>74</v>
      </c>
      <c r="E132" s="150" t="s">
        <v>169</v>
      </c>
      <c r="F132" s="150" t="s">
        <v>186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SUM(P133:P139)</f>
        <v>0</v>
      </c>
      <c r="Q132" s="145"/>
      <c r="R132" s="146">
        <f>SUM(R133:R139)</f>
        <v>0</v>
      </c>
      <c r="S132" s="145"/>
      <c r="T132" s="147">
        <f>SUM(T133:T139)</f>
        <v>7.0264000000000006</v>
      </c>
      <c r="AR132" s="140" t="s">
        <v>82</v>
      </c>
      <c r="AT132" s="148" t="s">
        <v>74</v>
      </c>
      <c r="AU132" s="148" t="s">
        <v>82</v>
      </c>
      <c r="AY132" s="140" t="s">
        <v>131</v>
      </c>
      <c r="BK132" s="149">
        <f>SUM(BK133:BK139)</f>
        <v>0</v>
      </c>
    </row>
    <row r="133" spans="2:65" s="1" customFormat="1" ht="24" customHeight="1" x14ac:dyDescent="0.2">
      <c r="B133" s="152"/>
      <c r="C133" s="153" t="s">
        <v>88</v>
      </c>
      <c r="D133" s="153" t="s">
        <v>133</v>
      </c>
      <c r="E133" s="154" t="s">
        <v>342</v>
      </c>
      <c r="F133" s="155" t="s">
        <v>343</v>
      </c>
      <c r="G133" s="156" t="s">
        <v>136</v>
      </c>
      <c r="H133" s="157">
        <v>65.040000000000006</v>
      </c>
      <c r="I133" s="158"/>
      <c r="J133" s="159">
        <f t="shared" ref="J133:J139" si="0">ROUND(I133*H133,2)</f>
        <v>0</v>
      </c>
      <c r="K133" s="155" t="s">
        <v>137</v>
      </c>
      <c r="L133" s="28"/>
      <c r="M133" s="160" t="s">
        <v>1</v>
      </c>
      <c r="N133" s="161" t="s">
        <v>41</v>
      </c>
      <c r="O133" s="51"/>
      <c r="P133" s="162">
        <f t="shared" ref="P133:P139" si="1">O133*H133</f>
        <v>0</v>
      </c>
      <c r="Q133" s="162">
        <v>0</v>
      </c>
      <c r="R133" s="162">
        <f t="shared" ref="R133:R139" si="2">Q133*H133</f>
        <v>0</v>
      </c>
      <c r="S133" s="162">
        <v>0.02</v>
      </c>
      <c r="T133" s="163">
        <f t="shared" ref="T133:T139" si="3">S133*H133</f>
        <v>1.3008000000000002</v>
      </c>
      <c r="AR133" s="164" t="s">
        <v>138</v>
      </c>
      <c r="AT133" s="164" t="s">
        <v>133</v>
      </c>
      <c r="AU133" s="164" t="s">
        <v>88</v>
      </c>
      <c r="AY133" s="13" t="s">
        <v>131</v>
      </c>
      <c r="BE133" s="165">
        <f t="shared" ref="BE133:BE139" si="4">IF(N133="základná",J133,0)</f>
        <v>0</v>
      </c>
      <c r="BF133" s="165">
        <f t="shared" ref="BF133:BF139" si="5">IF(N133="znížená",J133,0)</f>
        <v>0</v>
      </c>
      <c r="BG133" s="165">
        <f t="shared" ref="BG133:BG139" si="6">IF(N133="zákl. prenesená",J133,0)</f>
        <v>0</v>
      </c>
      <c r="BH133" s="165">
        <f t="shared" ref="BH133:BH139" si="7">IF(N133="zníž. prenesená",J133,0)</f>
        <v>0</v>
      </c>
      <c r="BI133" s="165">
        <f t="shared" ref="BI133:BI139" si="8">IF(N133="nulová",J133,0)</f>
        <v>0</v>
      </c>
      <c r="BJ133" s="13" t="s">
        <v>88</v>
      </c>
      <c r="BK133" s="165">
        <f t="shared" ref="BK133:BK139" si="9">ROUND(I133*H133,2)</f>
        <v>0</v>
      </c>
      <c r="BL133" s="13" t="s">
        <v>138</v>
      </c>
      <c r="BM133" s="164" t="s">
        <v>344</v>
      </c>
    </row>
    <row r="134" spans="2:65" s="1" customFormat="1" ht="36" customHeight="1" x14ac:dyDescent="0.2">
      <c r="B134" s="152"/>
      <c r="C134" s="153" t="s">
        <v>143</v>
      </c>
      <c r="D134" s="153" t="s">
        <v>133</v>
      </c>
      <c r="E134" s="154" t="s">
        <v>345</v>
      </c>
      <c r="F134" s="155" t="s">
        <v>346</v>
      </c>
      <c r="G134" s="156" t="s">
        <v>136</v>
      </c>
      <c r="H134" s="157">
        <v>84.2</v>
      </c>
      <c r="I134" s="158"/>
      <c r="J134" s="159">
        <f t="shared" si="0"/>
        <v>0</v>
      </c>
      <c r="K134" s="155" t="s">
        <v>137</v>
      </c>
      <c r="L134" s="28"/>
      <c r="M134" s="160" t="s">
        <v>1</v>
      </c>
      <c r="N134" s="161" t="s">
        <v>41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6.8000000000000005E-2</v>
      </c>
      <c r="T134" s="163">
        <f t="shared" si="3"/>
        <v>5.7256000000000009</v>
      </c>
      <c r="AR134" s="164" t="s">
        <v>138</v>
      </c>
      <c r="AT134" s="164" t="s">
        <v>133</v>
      </c>
      <c r="AU134" s="164" t="s">
        <v>88</v>
      </c>
      <c r="AY134" s="13" t="s">
        <v>131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88</v>
      </c>
      <c r="BK134" s="165">
        <f t="shared" si="9"/>
        <v>0</v>
      </c>
      <c r="BL134" s="13" t="s">
        <v>138</v>
      </c>
      <c r="BM134" s="164" t="s">
        <v>347</v>
      </c>
    </row>
    <row r="135" spans="2:65" s="1" customFormat="1" ht="16.5" customHeight="1" x14ac:dyDescent="0.2">
      <c r="B135" s="152"/>
      <c r="C135" s="153" t="s">
        <v>138</v>
      </c>
      <c r="D135" s="153" t="s">
        <v>133</v>
      </c>
      <c r="E135" s="154" t="s">
        <v>188</v>
      </c>
      <c r="F135" s="155" t="s">
        <v>189</v>
      </c>
      <c r="G135" s="156" t="s">
        <v>162</v>
      </c>
      <c r="H135" s="157">
        <v>7.0259999999999998</v>
      </c>
      <c r="I135" s="158"/>
      <c r="J135" s="159">
        <f t="shared" si="0"/>
        <v>0</v>
      </c>
      <c r="K135" s="155" t="s">
        <v>137</v>
      </c>
      <c r="L135" s="28"/>
      <c r="M135" s="160" t="s">
        <v>1</v>
      </c>
      <c r="N135" s="161" t="s">
        <v>41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138</v>
      </c>
      <c r="AT135" s="164" t="s">
        <v>133</v>
      </c>
      <c r="AU135" s="164" t="s">
        <v>88</v>
      </c>
      <c r="AY135" s="13" t="s">
        <v>131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88</v>
      </c>
      <c r="BK135" s="165">
        <f t="shared" si="9"/>
        <v>0</v>
      </c>
      <c r="BL135" s="13" t="s">
        <v>138</v>
      </c>
      <c r="BM135" s="164" t="s">
        <v>348</v>
      </c>
    </row>
    <row r="136" spans="2:65" s="1" customFormat="1" ht="24" customHeight="1" x14ac:dyDescent="0.2">
      <c r="B136" s="152"/>
      <c r="C136" s="153" t="s">
        <v>151</v>
      </c>
      <c r="D136" s="153" t="s">
        <v>133</v>
      </c>
      <c r="E136" s="154" t="s">
        <v>192</v>
      </c>
      <c r="F136" s="155" t="s">
        <v>193</v>
      </c>
      <c r="G136" s="156" t="s">
        <v>162</v>
      </c>
      <c r="H136" s="157">
        <v>70.260000000000005</v>
      </c>
      <c r="I136" s="158"/>
      <c r="J136" s="159">
        <f t="shared" si="0"/>
        <v>0</v>
      </c>
      <c r="K136" s="155" t="s">
        <v>137</v>
      </c>
      <c r="L136" s="28"/>
      <c r="M136" s="160" t="s">
        <v>1</v>
      </c>
      <c r="N136" s="161" t="s">
        <v>41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138</v>
      </c>
      <c r="AT136" s="164" t="s">
        <v>133</v>
      </c>
      <c r="AU136" s="164" t="s">
        <v>88</v>
      </c>
      <c r="AY136" s="13" t="s">
        <v>131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88</v>
      </c>
      <c r="BK136" s="165">
        <f t="shared" si="9"/>
        <v>0</v>
      </c>
      <c r="BL136" s="13" t="s">
        <v>138</v>
      </c>
      <c r="BM136" s="164" t="s">
        <v>349</v>
      </c>
    </row>
    <row r="137" spans="2:65" s="1" customFormat="1" ht="24" customHeight="1" x14ac:dyDescent="0.2">
      <c r="B137" s="152"/>
      <c r="C137" s="153" t="s">
        <v>155</v>
      </c>
      <c r="D137" s="153" t="s">
        <v>133</v>
      </c>
      <c r="E137" s="154" t="s">
        <v>196</v>
      </c>
      <c r="F137" s="155" t="s">
        <v>197</v>
      </c>
      <c r="G137" s="156" t="s">
        <v>162</v>
      </c>
      <c r="H137" s="157">
        <v>7.0259999999999998</v>
      </c>
      <c r="I137" s="158"/>
      <c r="J137" s="159">
        <f t="shared" si="0"/>
        <v>0</v>
      </c>
      <c r="K137" s="155" t="s">
        <v>137</v>
      </c>
      <c r="L137" s="28"/>
      <c r="M137" s="160" t="s">
        <v>1</v>
      </c>
      <c r="N137" s="161" t="s">
        <v>41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138</v>
      </c>
      <c r="AT137" s="164" t="s">
        <v>133</v>
      </c>
      <c r="AU137" s="164" t="s">
        <v>88</v>
      </c>
      <c r="AY137" s="13" t="s">
        <v>131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88</v>
      </c>
      <c r="BK137" s="165">
        <f t="shared" si="9"/>
        <v>0</v>
      </c>
      <c r="BL137" s="13" t="s">
        <v>138</v>
      </c>
      <c r="BM137" s="164" t="s">
        <v>350</v>
      </c>
    </row>
    <row r="138" spans="2:65" s="1" customFormat="1" ht="24" customHeight="1" x14ac:dyDescent="0.2">
      <c r="B138" s="152"/>
      <c r="C138" s="153" t="s">
        <v>159</v>
      </c>
      <c r="D138" s="153" t="s">
        <v>133</v>
      </c>
      <c r="E138" s="154" t="s">
        <v>200</v>
      </c>
      <c r="F138" s="155" t="s">
        <v>201</v>
      </c>
      <c r="G138" s="156" t="s">
        <v>162</v>
      </c>
      <c r="H138" s="157">
        <v>7.0259999999999998</v>
      </c>
      <c r="I138" s="158"/>
      <c r="J138" s="159">
        <f t="shared" si="0"/>
        <v>0</v>
      </c>
      <c r="K138" s="155" t="s">
        <v>137</v>
      </c>
      <c r="L138" s="28"/>
      <c r="M138" s="160" t="s">
        <v>1</v>
      </c>
      <c r="N138" s="161" t="s">
        <v>41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138</v>
      </c>
      <c r="AT138" s="164" t="s">
        <v>133</v>
      </c>
      <c r="AU138" s="164" t="s">
        <v>88</v>
      </c>
      <c r="AY138" s="13" t="s">
        <v>131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88</v>
      </c>
      <c r="BK138" s="165">
        <f t="shared" si="9"/>
        <v>0</v>
      </c>
      <c r="BL138" s="13" t="s">
        <v>138</v>
      </c>
      <c r="BM138" s="164" t="s">
        <v>351</v>
      </c>
    </row>
    <row r="139" spans="2:65" s="1" customFormat="1" ht="24" customHeight="1" x14ac:dyDescent="0.2">
      <c r="B139" s="152"/>
      <c r="C139" s="153" t="s">
        <v>165</v>
      </c>
      <c r="D139" s="153" t="s">
        <v>133</v>
      </c>
      <c r="E139" s="154" t="s">
        <v>204</v>
      </c>
      <c r="F139" s="155" t="s">
        <v>205</v>
      </c>
      <c r="G139" s="156" t="s">
        <v>162</v>
      </c>
      <c r="H139" s="157">
        <v>7.0259999999999998</v>
      </c>
      <c r="I139" s="158"/>
      <c r="J139" s="159">
        <f t="shared" si="0"/>
        <v>0</v>
      </c>
      <c r="K139" s="155" t="s">
        <v>137</v>
      </c>
      <c r="L139" s="28"/>
      <c r="M139" s="160" t="s">
        <v>1</v>
      </c>
      <c r="N139" s="161" t="s">
        <v>41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138</v>
      </c>
      <c r="AT139" s="164" t="s">
        <v>133</v>
      </c>
      <c r="AU139" s="164" t="s">
        <v>88</v>
      </c>
      <c r="AY139" s="13" t="s">
        <v>131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88</v>
      </c>
      <c r="BK139" s="165">
        <f t="shared" si="9"/>
        <v>0</v>
      </c>
      <c r="BL139" s="13" t="s">
        <v>138</v>
      </c>
      <c r="BM139" s="164" t="s">
        <v>352</v>
      </c>
    </row>
    <row r="140" spans="2:65" s="11" customFormat="1" ht="22.9" customHeight="1" x14ac:dyDescent="0.2">
      <c r="B140" s="139"/>
      <c r="D140" s="140" t="s">
        <v>74</v>
      </c>
      <c r="E140" s="150" t="s">
        <v>207</v>
      </c>
      <c r="F140" s="150" t="s">
        <v>208</v>
      </c>
      <c r="I140" s="142"/>
      <c r="J140" s="151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82</v>
      </c>
      <c r="AT140" s="148" t="s">
        <v>74</v>
      </c>
      <c r="AU140" s="148" t="s">
        <v>82</v>
      </c>
      <c r="AY140" s="140" t="s">
        <v>131</v>
      </c>
      <c r="BK140" s="149">
        <f>BK141</f>
        <v>0</v>
      </c>
    </row>
    <row r="141" spans="2:65" s="1" customFormat="1" ht="24" customHeight="1" x14ac:dyDescent="0.2">
      <c r="B141" s="152"/>
      <c r="C141" s="153" t="s">
        <v>169</v>
      </c>
      <c r="D141" s="153" t="s">
        <v>133</v>
      </c>
      <c r="E141" s="154" t="s">
        <v>210</v>
      </c>
      <c r="F141" s="155" t="s">
        <v>211</v>
      </c>
      <c r="G141" s="156" t="s">
        <v>162</v>
      </c>
      <c r="H141" s="157">
        <v>2.1480000000000001</v>
      </c>
      <c r="I141" s="158"/>
      <c r="J141" s="159">
        <f>ROUND(I141*H141,2)</f>
        <v>0</v>
      </c>
      <c r="K141" s="155" t="s">
        <v>137</v>
      </c>
      <c r="L141" s="28"/>
      <c r="M141" s="160" t="s">
        <v>1</v>
      </c>
      <c r="N141" s="161" t="s">
        <v>41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138</v>
      </c>
      <c r="AT141" s="164" t="s">
        <v>133</v>
      </c>
      <c r="AU141" s="164" t="s">
        <v>88</v>
      </c>
      <c r="AY141" s="13" t="s">
        <v>131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88</v>
      </c>
      <c r="BK141" s="165">
        <f>ROUND(I141*H141,2)</f>
        <v>0</v>
      </c>
      <c r="BL141" s="13" t="s">
        <v>138</v>
      </c>
      <c r="BM141" s="164" t="s">
        <v>353</v>
      </c>
    </row>
    <row r="142" spans="2:65" s="11" customFormat="1" ht="25.9" customHeight="1" x14ac:dyDescent="0.2">
      <c r="B142" s="139"/>
      <c r="D142" s="140" t="s">
        <v>74</v>
      </c>
      <c r="E142" s="141" t="s">
        <v>240</v>
      </c>
      <c r="F142" s="141" t="s">
        <v>241</v>
      </c>
      <c r="I142" s="142"/>
      <c r="J142" s="143">
        <f>BK142</f>
        <v>0</v>
      </c>
      <c r="L142" s="139"/>
      <c r="M142" s="144"/>
      <c r="N142" s="145"/>
      <c r="O142" s="145"/>
      <c r="P142" s="146">
        <f>P143+P147+P154</f>
        <v>0</v>
      </c>
      <c r="Q142" s="145"/>
      <c r="R142" s="146">
        <f>R143+R147+R154</f>
        <v>3.8751714399999999</v>
      </c>
      <c r="S142" s="145"/>
      <c r="T142" s="147">
        <f>T143+T147+T154</f>
        <v>0</v>
      </c>
      <c r="AR142" s="140" t="s">
        <v>88</v>
      </c>
      <c r="AT142" s="148" t="s">
        <v>74</v>
      </c>
      <c r="AU142" s="148" t="s">
        <v>75</v>
      </c>
      <c r="AY142" s="140" t="s">
        <v>131</v>
      </c>
      <c r="BK142" s="149">
        <f>BK143+BK147+BK154</f>
        <v>0</v>
      </c>
    </row>
    <row r="143" spans="2:65" s="11" customFormat="1" ht="22.9" customHeight="1" x14ac:dyDescent="0.2">
      <c r="B143" s="139"/>
      <c r="D143" s="140" t="s">
        <v>74</v>
      </c>
      <c r="E143" s="150" t="s">
        <v>354</v>
      </c>
      <c r="F143" s="150" t="s">
        <v>355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SUM(P144:P146)</f>
        <v>0</v>
      </c>
      <c r="Q143" s="145"/>
      <c r="R143" s="146">
        <f>SUM(R144:R146)</f>
        <v>0.1542512</v>
      </c>
      <c r="S143" s="145"/>
      <c r="T143" s="147">
        <f>SUM(T144:T146)</f>
        <v>0</v>
      </c>
      <c r="AR143" s="140" t="s">
        <v>88</v>
      </c>
      <c r="AT143" s="148" t="s">
        <v>74</v>
      </c>
      <c r="AU143" s="148" t="s">
        <v>82</v>
      </c>
      <c r="AY143" s="140" t="s">
        <v>131</v>
      </c>
      <c r="BK143" s="149">
        <f>SUM(BK144:BK146)</f>
        <v>0</v>
      </c>
    </row>
    <row r="144" spans="2:65" s="1" customFormat="1" ht="24" customHeight="1" x14ac:dyDescent="0.2">
      <c r="B144" s="152"/>
      <c r="C144" s="153" t="s">
        <v>173</v>
      </c>
      <c r="D144" s="153" t="s">
        <v>133</v>
      </c>
      <c r="E144" s="154" t="s">
        <v>356</v>
      </c>
      <c r="F144" s="155" t="s">
        <v>357</v>
      </c>
      <c r="G144" s="156" t="s">
        <v>136</v>
      </c>
      <c r="H144" s="157">
        <v>24.36</v>
      </c>
      <c r="I144" s="158"/>
      <c r="J144" s="159">
        <f>ROUND(I144*H144,2)</f>
        <v>0</v>
      </c>
      <c r="K144" s="155" t="s">
        <v>137</v>
      </c>
      <c r="L144" s="28"/>
      <c r="M144" s="160" t="s">
        <v>1</v>
      </c>
      <c r="N144" s="161" t="s">
        <v>41</v>
      </c>
      <c r="O144" s="51"/>
      <c r="P144" s="162">
        <f>O144*H144</f>
        <v>0</v>
      </c>
      <c r="Q144" s="162">
        <v>1.42E-3</v>
      </c>
      <c r="R144" s="162">
        <f>Q144*H144</f>
        <v>3.4591200000000003E-2</v>
      </c>
      <c r="S144" s="162">
        <v>0</v>
      </c>
      <c r="T144" s="163">
        <f>S144*H144</f>
        <v>0</v>
      </c>
      <c r="AR144" s="164" t="s">
        <v>199</v>
      </c>
      <c r="AT144" s="164" t="s">
        <v>133</v>
      </c>
      <c r="AU144" s="164" t="s">
        <v>88</v>
      </c>
      <c r="AY144" s="13" t="s">
        <v>131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88</v>
      </c>
      <c r="BK144" s="165">
        <f>ROUND(I144*H144,2)</f>
        <v>0</v>
      </c>
      <c r="BL144" s="13" t="s">
        <v>199</v>
      </c>
      <c r="BM144" s="164" t="s">
        <v>358</v>
      </c>
    </row>
    <row r="145" spans="2:65" s="1" customFormat="1" ht="24" customHeight="1" x14ac:dyDescent="0.2">
      <c r="B145" s="152"/>
      <c r="C145" s="153" t="s">
        <v>177</v>
      </c>
      <c r="D145" s="153" t="s">
        <v>133</v>
      </c>
      <c r="E145" s="154" t="s">
        <v>359</v>
      </c>
      <c r="F145" s="155" t="s">
        <v>360</v>
      </c>
      <c r="G145" s="156" t="s">
        <v>136</v>
      </c>
      <c r="H145" s="157">
        <v>77.2</v>
      </c>
      <c r="I145" s="158"/>
      <c r="J145" s="159">
        <f>ROUND(I145*H145,2)</f>
        <v>0</v>
      </c>
      <c r="K145" s="155" t="s">
        <v>137</v>
      </c>
      <c r="L145" s="28"/>
      <c r="M145" s="160" t="s">
        <v>1</v>
      </c>
      <c r="N145" s="161" t="s">
        <v>41</v>
      </c>
      <c r="O145" s="51"/>
      <c r="P145" s="162">
        <f>O145*H145</f>
        <v>0</v>
      </c>
      <c r="Q145" s="162">
        <v>1.5499999999999999E-3</v>
      </c>
      <c r="R145" s="162">
        <f>Q145*H145</f>
        <v>0.11966</v>
      </c>
      <c r="S145" s="162">
        <v>0</v>
      </c>
      <c r="T145" s="163">
        <f>S145*H145</f>
        <v>0</v>
      </c>
      <c r="AR145" s="164" t="s">
        <v>199</v>
      </c>
      <c r="AT145" s="164" t="s">
        <v>133</v>
      </c>
      <c r="AU145" s="164" t="s">
        <v>88</v>
      </c>
      <c r="AY145" s="13" t="s">
        <v>131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88</v>
      </c>
      <c r="BK145" s="165">
        <f>ROUND(I145*H145,2)</f>
        <v>0</v>
      </c>
      <c r="BL145" s="13" t="s">
        <v>199</v>
      </c>
      <c r="BM145" s="164" t="s">
        <v>361</v>
      </c>
    </row>
    <row r="146" spans="2:65" s="1" customFormat="1" ht="24" customHeight="1" x14ac:dyDescent="0.2">
      <c r="B146" s="152"/>
      <c r="C146" s="153" t="s">
        <v>182</v>
      </c>
      <c r="D146" s="153" t="s">
        <v>133</v>
      </c>
      <c r="E146" s="154" t="s">
        <v>362</v>
      </c>
      <c r="F146" s="155" t="s">
        <v>363</v>
      </c>
      <c r="G146" s="156" t="s">
        <v>252</v>
      </c>
      <c r="H146" s="171">
        <v>2.5499999999999998</v>
      </c>
      <c r="I146" s="158"/>
      <c r="J146" s="159">
        <f>ROUND(I146*H146,2)</f>
        <v>0</v>
      </c>
      <c r="K146" s="155" t="s">
        <v>137</v>
      </c>
      <c r="L146" s="28"/>
      <c r="M146" s="160" t="s">
        <v>1</v>
      </c>
      <c r="N146" s="161" t="s">
        <v>41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199</v>
      </c>
      <c r="AT146" s="164" t="s">
        <v>133</v>
      </c>
      <c r="AU146" s="164" t="s">
        <v>88</v>
      </c>
      <c r="AY146" s="13" t="s">
        <v>131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88</v>
      </c>
      <c r="BK146" s="165">
        <f>ROUND(I146*H146,2)</f>
        <v>0</v>
      </c>
      <c r="BL146" s="13" t="s">
        <v>199</v>
      </c>
      <c r="BM146" s="164" t="s">
        <v>364</v>
      </c>
    </row>
    <row r="147" spans="2:65" s="11" customFormat="1" ht="22.9" customHeight="1" x14ac:dyDescent="0.2">
      <c r="B147" s="139"/>
      <c r="D147" s="140" t="s">
        <v>74</v>
      </c>
      <c r="E147" s="150" t="s">
        <v>365</v>
      </c>
      <c r="F147" s="150" t="s">
        <v>366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SUM(P148:P153)</f>
        <v>0</v>
      </c>
      <c r="Q147" s="145"/>
      <c r="R147" s="146">
        <f>SUM(R148:R153)</f>
        <v>1.6352862399999999</v>
      </c>
      <c r="S147" s="145"/>
      <c r="T147" s="147">
        <f>SUM(T148:T153)</f>
        <v>0</v>
      </c>
      <c r="AR147" s="140" t="s">
        <v>88</v>
      </c>
      <c r="AT147" s="148" t="s">
        <v>74</v>
      </c>
      <c r="AU147" s="148" t="s">
        <v>82</v>
      </c>
      <c r="AY147" s="140" t="s">
        <v>131</v>
      </c>
      <c r="BK147" s="149">
        <f>SUM(BK148:BK153)</f>
        <v>0</v>
      </c>
    </row>
    <row r="148" spans="2:65" s="1" customFormat="1" ht="16.5" customHeight="1" x14ac:dyDescent="0.2">
      <c r="B148" s="152"/>
      <c r="C148" s="153" t="s">
        <v>187</v>
      </c>
      <c r="D148" s="153" t="s">
        <v>133</v>
      </c>
      <c r="E148" s="154" t="s">
        <v>367</v>
      </c>
      <c r="F148" s="155" t="s">
        <v>368</v>
      </c>
      <c r="G148" s="156" t="s">
        <v>219</v>
      </c>
      <c r="H148" s="157">
        <v>15.6</v>
      </c>
      <c r="I148" s="158"/>
      <c r="J148" s="159">
        <f t="shared" ref="J148:J153" si="10">ROUND(I148*H148,2)</f>
        <v>0</v>
      </c>
      <c r="K148" s="155" t="s">
        <v>137</v>
      </c>
      <c r="L148" s="28"/>
      <c r="M148" s="160" t="s">
        <v>1</v>
      </c>
      <c r="N148" s="161" t="s">
        <v>41</v>
      </c>
      <c r="O148" s="51"/>
      <c r="P148" s="162">
        <f t="shared" ref="P148:P153" si="11">O148*H148</f>
        <v>0</v>
      </c>
      <c r="Q148" s="162">
        <v>2.96E-3</v>
      </c>
      <c r="R148" s="162">
        <f t="shared" ref="R148:R153" si="12">Q148*H148</f>
        <v>4.6175999999999995E-2</v>
      </c>
      <c r="S148" s="162">
        <v>0</v>
      </c>
      <c r="T148" s="163">
        <f t="shared" ref="T148:T153" si="13">S148*H148</f>
        <v>0</v>
      </c>
      <c r="AR148" s="164" t="s">
        <v>199</v>
      </c>
      <c r="AT148" s="164" t="s">
        <v>133</v>
      </c>
      <c r="AU148" s="164" t="s">
        <v>88</v>
      </c>
      <c r="AY148" s="13" t="s">
        <v>131</v>
      </c>
      <c r="BE148" s="165">
        <f t="shared" ref="BE148:BE153" si="14">IF(N148="základná",J148,0)</f>
        <v>0</v>
      </c>
      <c r="BF148" s="165">
        <f t="shared" ref="BF148:BF153" si="15">IF(N148="znížená",J148,0)</f>
        <v>0</v>
      </c>
      <c r="BG148" s="165">
        <f t="shared" ref="BG148:BG153" si="16">IF(N148="zákl. prenesená",J148,0)</f>
        <v>0</v>
      </c>
      <c r="BH148" s="165">
        <f t="shared" ref="BH148:BH153" si="17">IF(N148="zníž. prenesená",J148,0)</f>
        <v>0</v>
      </c>
      <c r="BI148" s="165">
        <f t="shared" ref="BI148:BI153" si="18">IF(N148="nulová",J148,0)</f>
        <v>0</v>
      </c>
      <c r="BJ148" s="13" t="s">
        <v>88</v>
      </c>
      <c r="BK148" s="165">
        <f t="shared" ref="BK148:BK153" si="19">ROUND(I148*H148,2)</f>
        <v>0</v>
      </c>
      <c r="BL148" s="13" t="s">
        <v>199</v>
      </c>
      <c r="BM148" s="164" t="s">
        <v>369</v>
      </c>
    </row>
    <row r="149" spans="2:65" s="1" customFormat="1" ht="16.5" customHeight="1" x14ac:dyDescent="0.2">
      <c r="B149" s="152"/>
      <c r="C149" s="172" t="s">
        <v>191</v>
      </c>
      <c r="D149" s="172" t="s">
        <v>300</v>
      </c>
      <c r="E149" s="173" t="s">
        <v>370</v>
      </c>
      <c r="F149" s="174" t="s">
        <v>371</v>
      </c>
      <c r="G149" s="175" t="s">
        <v>219</v>
      </c>
      <c r="H149" s="176">
        <v>15.912000000000001</v>
      </c>
      <c r="I149" s="177"/>
      <c r="J149" s="178">
        <f t="shared" si="10"/>
        <v>0</v>
      </c>
      <c r="K149" s="174" t="s">
        <v>137</v>
      </c>
      <c r="L149" s="179"/>
      <c r="M149" s="180" t="s">
        <v>1</v>
      </c>
      <c r="N149" s="181" t="s">
        <v>41</v>
      </c>
      <c r="O149" s="51"/>
      <c r="P149" s="162">
        <f t="shared" si="11"/>
        <v>0</v>
      </c>
      <c r="Q149" s="162">
        <v>4.2000000000000002E-4</v>
      </c>
      <c r="R149" s="162">
        <f t="shared" si="12"/>
        <v>6.6830400000000003E-3</v>
      </c>
      <c r="S149" s="162">
        <v>0</v>
      </c>
      <c r="T149" s="163">
        <f t="shared" si="13"/>
        <v>0</v>
      </c>
      <c r="AR149" s="164" t="s">
        <v>372</v>
      </c>
      <c r="AT149" s="164" t="s">
        <v>300</v>
      </c>
      <c r="AU149" s="164" t="s">
        <v>88</v>
      </c>
      <c r="AY149" s="13" t="s">
        <v>131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88</v>
      </c>
      <c r="BK149" s="165">
        <f t="shared" si="19"/>
        <v>0</v>
      </c>
      <c r="BL149" s="13" t="s">
        <v>199</v>
      </c>
      <c r="BM149" s="164" t="s">
        <v>373</v>
      </c>
    </row>
    <row r="150" spans="2:65" s="1" customFormat="1" ht="16.5" customHeight="1" x14ac:dyDescent="0.2">
      <c r="B150" s="152"/>
      <c r="C150" s="153" t="s">
        <v>195</v>
      </c>
      <c r="D150" s="153" t="s">
        <v>133</v>
      </c>
      <c r="E150" s="154" t="s">
        <v>374</v>
      </c>
      <c r="F150" s="155" t="s">
        <v>375</v>
      </c>
      <c r="G150" s="156" t="s">
        <v>136</v>
      </c>
      <c r="H150" s="157">
        <v>65.040000000000006</v>
      </c>
      <c r="I150" s="158"/>
      <c r="J150" s="159">
        <f t="shared" si="10"/>
        <v>0</v>
      </c>
      <c r="K150" s="155" t="s">
        <v>137</v>
      </c>
      <c r="L150" s="28"/>
      <c r="M150" s="160" t="s">
        <v>1</v>
      </c>
      <c r="N150" s="161" t="s">
        <v>41</v>
      </c>
      <c r="O150" s="51"/>
      <c r="P150" s="162">
        <f t="shared" si="11"/>
        <v>0</v>
      </c>
      <c r="Q150" s="162">
        <v>3.8500000000000001E-3</v>
      </c>
      <c r="R150" s="162">
        <f t="shared" si="12"/>
        <v>0.25040400000000002</v>
      </c>
      <c r="S150" s="162">
        <v>0</v>
      </c>
      <c r="T150" s="163">
        <f t="shared" si="13"/>
        <v>0</v>
      </c>
      <c r="AR150" s="164" t="s">
        <v>199</v>
      </c>
      <c r="AT150" s="164" t="s">
        <v>133</v>
      </c>
      <c r="AU150" s="164" t="s">
        <v>88</v>
      </c>
      <c r="AY150" s="13" t="s">
        <v>131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88</v>
      </c>
      <c r="BK150" s="165">
        <f t="shared" si="19"/>
        <v>0</v>
      </c>
      <c r="BL150" s="13" t="s">
        <v>199</v>
      </c>
      <c r="BM150" s="164" t="s">
        <v>376</v>
      </c>
    </row>
    <row r="151" spans="2:65" s="1" customFormat="1" ht="16.5" customHeight="1" x14ac:dyDescent="0.2">
      <c r="B151" s="152"/>
      <c r="C151" s="172" t="s">
        <v>199</v>
      </c>
      <c r="D151" s="172" t="s">
        <v>300</v>
      </c>
      <c r="E151" s="173" t="s">
        <v>377</v>
      </c>
      <c r="F151" s="174" t="s">
        <v>378</v>
      </c>
      <c r="G151" s="175" t="s">
        <v>136</v>
      </c>
      <c r="H151" s="176">
        <v>66.340999999999994</v>
      </c>
      <c r="I151" s="177"/>
      <c r="J151" s="178">
        <f t="shared" si="10"/>
        <v>0</v>
      </c>
      <c r="K151" s="174" t="s">
        <v>137</v>
      </c>
      <c r="L151" s="179"/>
      <c r="M151" s="180" t="s">
        <v>1</v>
      </c>
      <c r="N151" s="181" t="s">
        <v>41</v>
      </c>
      <c r="O151" s="51"/>
      <c r="P151" s="162">
        <f t="shared" si="11"/>
        <v>0</v>
      </c>
      <c r="Q151" s="162">
        <v>0.02</v>
      </c>
      <c r="R151" s="162">
        <f t="shared" si="12"/>
        <v>1.3268199999999999</v>
      </c>
      <c r="S151" s="162">
        <v>0</v>
      </c>
      <c r="T151" s="163">
        <f t="shared" si="13"/>
        <v>0</v>
      </c>
      <c r="AR151" s="164" t="s">
        <v>372</v>
      </c>
      <c r="AT151" s="164" t="s">
        <v>300</v>
      </c>
      <c r="AU151" s="164" t="s">
        <v>88</v>
      </c>
      <c r="AY151" s="13" t="s">
        <v>131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88</v>
      </c>
      <c r="BK151" s="165">
        <f t="shared" si="19"/>
        <v>0</v>
      </c>
      <c r="BL151" s="13" t="s">
        <v>199</v>
      </c>
      <c r="BM151" s="164" t="s">
        <v>379</v>
      </c>
    </row>
    <row r="152" spans="2:65" s="1" customFormat="1" ht="24" customHeight="1" x14ac:dyDescent="0.2">
      <c r="B152" s="152"/>
      <c r="C152" s="153" t="s">
        <v>203</v>
      </c>
      <c r="D152" s="153" t="s">
        <v>133</v>
      </c>
      <c r="E152" s="154" t="s">
        <v>380</v>
      </c>
      <c r="F152" s="155" t="s">
        <v>381</v>
      </c>
      <c r="G152" s="156" t="s">
        <v>136</v>
      </c>
      <c r="H152" s="157">
        <v>65.040000000000006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41</v>
      </c>
      <c r="O152" s="51"/>
      <c r="P152" s="162">
        <f t="shared" si="11"/>
        <v>0</v>
      </c>
      <c r="Q152" s="162">
        <v>8.0000000000000007E-5</v>
      </c>
      <c r="R152" s="162">
        <f t="shared" si="12"/>
        <v>5.2032000000000007E-3</v>
      </c>
      <c r="S152" s="162">
        <v>0</v>
      </c>
      <c r="T152" s="163">
        <f t="shared" si="13"/>
        <v>0</v>
      </c>
      <c r="AR152" s="164" t="s">
        <v>199</v>
      </c>
      <c r="AT152" s="164" t="s">
        <v>133</v>
      </c>
      <c r="AU152" s="164" t="s">
        <v>88</v>
      </c>
      <c r="AY152" s="13" t="s">
        <v>131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88</v>
      </c>
      <c r="BK152" s="165">
        <f t="shared" si="19"/>
        <v>0</v>
      </c>
      <c r="BL152" s="13" t="s">
        <v>199</v>
      </c>
      <c r="BM152" s="164" t="s">
        <v>382</v>
      </c>
    </row>
    <row r="153" spans="2:65" s="1" customFormat="1" ht="24" customHeight="1" x14ac:dyDescent="0.2">
      <c r="B153" s="152"/>
      <c r="C153" s="153" t="s">
        <v>209</v>
      </c>
      <c r="D153" s="153" t="s">
        <v>133</v>
      </c>
      <c r="E153" s="154" t="s">
        <v>383</v>
      </c>
      <c r="F153" s="155" t="s">
        <v>384</v>
      </c>
      <c r="G153" s="156" t="s">
        <v>252</v>
      </c>
      <c r="H153" s="171">
        <v>3.55</v>
      </c>
      <c r="I153" s="158"/>
      <c r="J153" s="159">
        <f t="shared" si="10"/>
        <v>0</v>
      </c>
      <c r="K153" s="155" t="s">
        <v>137</v>
      </c>
      <c r="L153" s="28"/>
      <c r="M153" s="160" t="s">
        <v>1</v>
      </c>
      <c r="N153" s="161" t="s">
        <v>41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199</v>
      </c>
      <c r="AT153" s="164" t="s">
        <v>133</v>
      </c>
      <c r="AU153" s="164" t="s">
        <v>88</v>
      </c>
      <c r="AY153" s="13" t="s">
        <v>131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88</v>
      </c>
      <c r="BK153" s="165">
        <f t="shared" si="19"/>
        <v>0</v>
      </c>
      <c r="BL153" s="13" t="s">
        <v>199</v>
      </c>
      <c r="BM153" s="164" t="s">
        <v>385</v>
      </c>
    </row>
    <row r="154" spans="2:65" s="11" customFormat="1" ht="22.9" customHeight="1" x14ac:dyDescent="0.2">
      <c r="B154" s="139"/>
      <c r="D154" s="140" t="s">
        <v>74</v>
      </c>
      <c r="E154" s="150" t="s">
        <v>386</v>
      </c>
      <c r="F154" s="150" t="s">
        <v>387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SUM(P155:P157)</f>
        <v>0</v>
      </c>
      <c r="Q154" s="145"/>
      <c r="R154" s="146">
        <f>SUM(R155:R157)</f>
        <v>2.0856340000000002</v>
      </c>
      <c r="S154" s="145"/>
      <c r="T154" s="147">
        <f>SUM(T155:T157)</f>
        <v>0</v>
      </c>
      <c r="AR154" s="140" t="s">
        <v>88</v>
      </c>
      <c r="AT154" s="148" t="s">
        <v>74</v>
      </c>
      <c r="AU154" s="148" t="s">
        <v>82</v>
      </c>
      <c r="AY154" s="140" t="s">
        <v>131</v>
      </c>
      <c r="BK154" s="149">
        <f>SUM(BK155:BK157)</f>
        <v>0</v>
      </c>
    </row>
    <row r="155" spans="2:65" s="1" customFormat="1" ht="24" customHeight="1" x14ac:dyDescent="0.2">
      <c r="B155" s="152"/>
      <c r="C155" s="153" t="s">
        <v>388</v>
      </c>
      <c r="D155" s="153" t="s">
        <v>133</v>
      </c>
      <c r="E155" s="154" t="s">
        <v>389</v>
      </c>
      <c r="F155" s="155" t="s">
        <v>390</v>
      </c>
      <c r="G155" s="156" t="s">
        <v>136</v>
      </c>
      <c r="H155" s="157">
        <v>84.2</v>
      </c>
      <c r="I155" s="158"/>
      <c r="J155" s="159">
        <f>ROUND(I155*H155,2)</f>
        <v>0</v>
      </c>
      <c r="K155" s="155" t="s">
        <v>137</v>
      </c>
      <c r="L155" s="28"/>
      <c r="M155" s="160" t="s">
        <v>1</v>
      </c>
      <c r="N155" s="161" t="s">
        <v>41</v>
      </c>
      <c r="O155" s="51"/>
      <c r="P155" s="162">
        <f>O155*H155</f>
        <v>0</v>
      </c>
      <c r="Q155" s="162">
        <v>3.3500000000000001E-3</v>
      </c>
      <c r="R155" s="162">
        <f>Q155*H155</f>
        <v>0.28207000000000004</v>
      </c>
      <c r="S155" s="162">
        <v>0</v>
      </c>
      <c r="T155" s="163">
        <f>S155*H155</f>
        <v>0</v>
      </c>
      <c r="AR155" s="164" t="s">
        <v>199</v>
      </c>
      <c r="AT155" s="164" t="s">
        <v>133</v>
      </c>
      <c r="AU155" s="164" t="s">
        <v>88</v>
      </c>
      <c r="AY155" s="13" t="s">
        <v>131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3" t="s">
        <v>88</v>
      </c>
      <c r="BK155" s="165">
        <f>ROUND(I155*H155,2)</f>
        <v>0</v>
      </c>
      <c r="BL155" s="13" t="s">
        <v>199</v>
      </c>
      <c r="BM155" s="164" t="s">
        <v>391</v>
      </c>
    </row>
    <row r="156" spans="2:65" s="1" customFormat="1" ht="16.5" customHeight="1" x14ac:dyDescent="0.2">
      <c r="B156" s="152"/>
      <c r="C156" s="172" t="s">
        <v>7</v>
      </c>
      <c r="D156" s="172" t="s">
        <v>300</v>
      </c>
      <c r="E156" s="173" t="s">
        <v>392</v>
      </c>
      <c r="F156" s="174" t="s">
        <v>393</v>
      </c>
      <c r="G156" s="175" t="s">
        <v>136</v>
      </c>
      <c r="H156" s="176">
        <v>85.884</v>
      </c>
      <c r="I156" s="177"/>
      <c r="J156" s="178">
        <f>ROUND(I156*H156,2)</f>
        <v>0</v>
      </c>
      <c r="K156" s="174" t="s">
        <v>137</v>
      </c>
      <c r="L156" s="179"/>
      <c r="M156" s="180" t="s">
        <v>1</v>
      </c>
      <c r="N156" s="181" t="s">
        <v>41</v>
      </c>
      <c r="O156" s="51"/>
      <c r="P156" s="162">
        <f>O156*H156</f>
        <v>0</v>
      </c>
      <c r="Q156" s="162">
        <v>2.1000000000000001E-2</v>
      </c>
      <c r="R156" s="162">
        <f>Q156*H156</f>
        <v>1.8035640000000002</v>
      </c>
      <c r="S156" s="162">
        <v>0</v>
      </c>
      <c r="T156" s="163">
        <f>S156*H156</f>
        <v>0</v>
      </c>
      <c r="AR156" s="164" t="s">
        <v>372</v>
      </c>
      <c r="AT156" s="164" t="s">
        <v>300</v>
      </c>
      <c r="AU156" s="164" t="s">
        <v>88</v>
      </c>
      <c r="AY156" s="13" t="s">
        <v>131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88</v>
      </c>
      <c r="BK156" s="165">
        <f>ROUND(I156*H156,2)</f>
        <v>0</v>
      </c>
      <c r="BL156" s="13" t="s">
        <v>199</v>
      </c>
      <c r="BM156" s="164" t="s">
        <v>394</v>
      </c>
    </row>
    <row r="157" spans="2:65" s="1" customFormat="1" ht="24" customHeight="1" x14ac:dyDescent="0.2">
      <c r="B157" s="152"/>
      <c r="C157" s="153" t="s">
        <v>395</v>
      </c>
      <c r="D157" s="153" t="s">
        <v>133</v>
      </c>
      <c r="E157" s="154" t="s">
        <v>396</v>
      </c>
      <c r="F157" s="155" t="s">
        <v>397</v>
      </c>
      <c r="G157" s="156" t="s">
        <v>252</v>
      </c>
      <c r="H157" s="171">
        <v>2</v>
      </c>
      <c r="I157" s="158"/>
      <c r="J157" s="159">
        <f>ROUND(I157*H157,2)</f>
        <v>0</v>
      </c>
      <c r="K157" s="155" t="s">
        <v>137</v>
      </c>
      <c r="L157" s="28"/>
      <c r="M157" s="166" t="s">
        <v>1</v>
      </c>
      <c r="N157" s="167" t="s">
        <v>41</v>
      </c>
      <c r="O157" s="168"/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70">
        <f>S157*H157</f>
        <v>0</v>
      </c>
      <c r="AR157" s="164" t="s">
        <v>199</v>
      </c>
      <c r="AT157" s="164" t="s">
        <v>133</v>
      </c>
      <c r="AU157" s="164" t="s">
        <v>88</v>
      </c>
      <c r="AY157" s="13" t="s">
        <v>131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3" t="s">
        <v>88</v>
      </c>
      <c r="BK157" s="165">
        <f>ROUND(I157*H157,2)</f>
        <v>0</v>
      </c>
      <c r="BL157" s="13" t="s">
        <v>199</v>
      </c>
      <c r="BM157" s="164" t="s">
        <v>398</v>
      </c>
    </row>
    <row r="158" spans="2:65" s="1" customFormat="1" ht="6.95" customHeight="1" x14ac:dyDescent="0.2">
      <c r="B158" s="40"/>
      <c r="C158" s="41"/>
      <c r="D158" s="41"/>
      <c r="E158" s="41"/>
      <c r="F158" s="41"/>
      <c r="G158" s="41"/>
      <c r="H158" s="41"/>
      <c r="I158" s="113"/>
      <c r="J158" s="41"/>
      <c r="K158" s="41"/>
      <c r="L158" s="28"/>
    </row>
  </sheetData>
  <autoFilter ref="C127:K157" xr:uid="{00000000-0009-0000-0000-000005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A - A - zosilnenie základov</vt:lpstr>
      <vt:lpstr>B - B - vyspravenie a opr...</vt:lpstr>
      <vt:lpstr>C - C - vyspravenie a opr...</vt:lpstr>
      <vt:lpstr>D - D - dodatočná hydroiz...</vt:lpstr>
      <vt:lpstr>E - E - výmena dlažieb a ...</vt:lpstr>
      <vt:lpstr>'A - A - zosilnenie základov'!Názvy_tlače</vt:lpstr>
      <vt:lpstr>'B - B - vyspravenie a opr...'!Názvy_tlače</vt:lpstr>
      <vt:lpstr>'C - C - vyspravenie a opr...'!Názvy_tlače</vt:lpstr>
      <vt:lpstr>'D - D - dodatočná hydroiz...'!Názvy_tlače</vt:lpstr>
      <vt:lpstr>'E - E - výmena dlažieb a ...'!Názvy_tlače</vt:lpstr>
      <vt:lpstr>'Rekapitulácia stavby'!Názvy_tlače</vt:lpstr>
      <vt:lpstr>'A - A - zosilnenie základov'!Oblasť_tlače</vt:lpstr>
      <vt:lpstr>'B - B - vyspravenie a opr...'!Oblasť_tlače</vt:lpstr>
      <vt:lpstr>'C - C - vyspravenie a opr...'!Oblasť_tlače</vt:lpstr>
      <vt:lpstr>'D - D - dodatočná hydroiz...'!Oblasť_tlače</vt:lpstr>
      <vt:lpstr>'E - E - výmena dlažieb 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LAPTOP-JVJKK6JQ\Martin</dc:creator>
  <cp:lastModifiedBy>Admin</cp:lastModifiedBy>
  <dcterms:created xsi:type="dcterms:W3CDTF">2019-06-04T09:18:09Z</dcterms:created>
  <dcterms:modified xsi:type="dcterms:W3CDTF">2019-06-04T14:16:42Z</dcterms:modified>
</cp:coreProperties>
</file>